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drawings/drawing3.xml" ContentType="application/vnd.openxmlformats-officedocument.drawing+xml"/>
  <Override PartName="/xl/ink/ink2.xml" ContentType="application/inkml+xml"/>
  <Override PartName="/xl/drawings/drawing4.xml" ContentType="application/vnd.openxmlformats-officedocument.drawing+xml"/>
  <Override PartName="/xl/ink/ink3.xml" ContentType="application/inkml+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1.xml" ContentType="application/vnd.ms-office.activeX+xml"/>
  <Override PartName="/xl/activeX/activeX1.bin" ContentType="application/vnd.ms-office.activeX"/>
  <Override PartName="/xl/drawings/drawing11.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crelan-my.sharepoint.com/personal/rajae_elhmam_crelan_be/Documents/"/>
    </mc:Choice>
  </mc:AlternateContent>
  <xr:revisionPtr revIDLastSave="0" documentId="8_{16B7BF55-F92F-4585-B0B0-D3FB09F7AF32}" xr6:coauthVersionLast="47" xr6:coauthVersionMax="47" xr10:uidLastSave="{00000000-0000-0000-0000-000000000000}"/>
  <bookViews>
    <workbookView xWindow="-108" yWindow="-108" windowWidth="23256" windowHeight="12456" firstSheet="2" activeTab="2" xr2:uid="{4F7BF356-A910-4437-AE81-04DC9C48D52F}"/>
  </bookViews>
  <sheets>
    <sheet name="1" sheetId="104" state="veryHidden" r:id="rId1"/>
    <sheet name="2" sheetId="106" state="veryHidden" r:id="rId2"/>
    <sheet name="Table of Contents" sheetId="201" r:id="rId3"/>
    <sheet name="KM1" sheetId="245" r:id="rId4"/>
    <sheet name="OV1" sheetId="217" r:id="rId5"/>
    <sheet name="CMS1" sheetId="218" r:id="rId6"/>
    <sheet name="CMS2" sheetId="219" r:id="rId7"/>
    <sheet name="OVA" sheetId="17" r:id="rId8"/>
    <sheet name="OVB" sheetId="18" r:id="rId9"/>
    <sheet name="OVC" sheetId="8" r:id="rId10"/>
    <sheet name="LI1" sheetId="97" r:id="rId11"/>
    <sheet name="LI2" sheetId="10" r:id="rId12"/>
    <sheet name="LI3" sheetId="11" r:id="rId13"/>
    <sheet name="LIA" sheetId="12" r:id="rId14"/>
    <sheet name="LIB" sheetId="13" r:id="rId15"/>
    <sheet name="CC1" sheetId="130" r:id="rId16"/>
    <sheet name="CC2" sheetId="131" r:id="rId17"/>
    <sheet name="CCA" sheetId="91" r:id="rId18"/>
    <sheet name="CCyB1" sheetId="132" r:id="rId19"/>
    <sheet name="CCyB2" sheetId="133" r:id="rId20"/>
    <sheet name="LR1" sheetId="134" r:id="rId21"/>
    <sheet name="LR2" sheetId="138" r:id="rId22"/>
    <sheet name="LR3" sheetId="135" r:id="rId23"/>
    <sheet name="LRA" sheetId="127" r:id="rId24"/>
    <sheet name="LIQA" sheetId="81" r:id="rId25"/>
    <sheet name="LIQB" sheetId="140" r:id="rId26"/>
    <sheet name="LIQ1" sheetId="139" r:id="rId27"/>
    <sheet name="LIQ2" sheetId="141" r:id="rId28"/>
    <sheet name="CRA" sheetId="64" r:id="rId29"/>
    <sheet name="CRB" sheetId="65" r:id="rId30"/>
    <sheet name="CRC" sheetId="179" r:id="rId31"/>
    <sheet name="CRD" sheetId="180" r:id="rId32"/>
    <sheet name="CR1" sheetId="142" r:id="rId33"/>
    <sheet name="CR1A" sheetId="143" r:id="rId34"/>
    <sheet name="CQ1" sheetId="144" r:id="rId35"/>
    <sheet name="CQ3" sheetId="145" r:id="rId36"/>
    <sheet name="CQ4TOT" sheetId="146" r:id="rId37"/>
    <sheet name="CQ4ONperC" sheetId="136" r:id="rId38"/>
    <sheet name="CQ4OFFperC" sheetId="137" r:id="rId39"/>
    <sheet name="CQ5" sheetId="147" r:id="rId40"/>
    <sheet name="CR3" sheetId="148" r:id="rId41"/>
    <sheet name="CR4" sheetId="220" r:id="rId42"/>
    <sheet name="CR5" sheetId="221" r:id="rId43"/>
    <sheet name="CR6Tot" sheetId="222" r:id="rId44"/>
    <sheet name="CRE" sheetId="54" r:id="rId45"/>
    <sheet name="CR6A" sheetId="56" r:id="rId46"/>
    <sheet name="CR6AIRB--10" sheetId="164" r:id="rId47"/>
    <sheet name="CR6AIRB--20" sheetId="114" r:id="rId48"/>
    <sheet name="CR6AIRB--40" sheetId="113" r:id="rId49"/>
    <sheet name="CR6AIRB--50" sheetId="116" r:id="rId50"/>
    <sheet name="CR6AIRB--60" sheetId="115" r:id="rId51"/>
    <sheet name="CR6AIRBInvisible" sheetId="98" state="veryHidden" r:id="rId52"/>
    <sheet name="CR6FIRBInvisible" sheetId="107" state="veryHidden" r:id="rId53"/>
    <sheet name="CR6AIRB--100" sheetId="225" r:id="rId54"/>
    <sheet name="CR6AIRB--150" sheetId="226" r:id="rId55"/>
    <sheet name="CR6AIRB--160" sheetId="227" r:id="rId56"/>
    <sheet name="CR7" sheetId="223" r:id="rId57"/>
    <sheet name="CR7AAIRB" sheetId="224" r:id="rId58"/>
    <sheet name="CR8" sheetId="154" r:id="rId59"/>
    <sheet name="CR9AIRB--x1" sheetId="235" r:id="rId60"/>
    <sheet name="CR9AIRB--10" sheetId="120" r:id="rId61"/>
    <sheet name="CR9AIRB--20" sheetId="117" r:id="rId62"/>
    <sheet name="CR9AIRB--40" sheetId="228" r:id="rId63"/>
    <sheet name="CR9AIRB--50" sheetId="233" r:id="rId64"/>
    <sheet name="CR9AIRB--60" sheetId="234" r:id="rId65"/>
    <sheet name="CR9AIRB--100" sheetId="236" r:id="rId66"/>
    <sheet name="CR9AIRB--150" sheetId="237" r:id="rId67"/>
    <sheet name="CR9AIRB--160" sheetId="238" r:id="rId68"/>
    <sheet name="CCRA" sheetId="205" r:id="rId69"/>
    <sheet name="CCR1" sheetId="155" r:id="rId70"/>
    <sheet name="CCR3" sheetId="157" r:id="rId71"/>
    <sheet name="CCR5" sheetId="158" r:id="rId72"/>
    <sheet name="CCR8" sheetId="159" r:id="rId73"/>
    <sheet name="CR9AIRBInvisible" sheetId="60" state="veryHidden" r:id="rId74"/>
    <sheet name="CR9FIRBInvisible" sheetId="111" state="veryHidden" r:id="rId75"/>
    <sheet name="CCR4AIRBInvisible" sheetId="41" state="veryHidden" r:id="rId76"/>
    <sheet name="CCR4FIRBInvisible" sheetId="110" state="veryHidden" r:id="rId77"/>
    <sheet name="CVAA" sheetId="246" r:id="rId78"/>
    <sheet name="CVA1" sheetId="247" r:id="rId79"/>
    <sheet name="SECA" sheetId="31" r:id="rId80"/>
    <sheet name="SEC1" sheetId="160" r:id="rId81"/>
    <sheet name="SEC3" sheetId="161" r:id="rId82"/>
    <sheet name="SEC5" sheetId="162" r:id="rId83"/>
    <sheet name="MRA" sheetId="46" r:id="rId84"/>
    <sheet name="MR3" sheetId="163" r:id="rId85"/>
    <sheet name="ORA" sheetId="29" r:id="rId86"/>
    <sheet name="OR1" sheetId="30" r:id="rId87"/>
    <sheet name="REMA" sheetId="211" r:id="rId88"/>
    <sheet name="REM1" sheetId="250" r:id="rId89"/>
    <sheet name="REM2" sheetId="251" r:id="rId90"/>
    <sheet name="REM3" sheetId="252" r:id="rId91"/>
    <sheet name="REM4" sheetId="253" r:id="rId92"/>
    <sheet name="REM5" sheetId="254" r:id="rId93"/>
    <sheet name="AE1" sheetId="19" r:id="rId94"/>
    <sheet name="AE2" sheetId="20" r:id="rId95"/>
    <sheet name="AE3" sheetId="21" r:id="rId96"/>
    <sheet name="AE4" sheetId="22" r:id="rId97"/>
    <sheet name="IRRBB1" sheetId="203" r:id="rId98"/>
    <sheet name="IRRBBA" sheetId="204" r:id="rId99"/>
    <sheet name="ESGA" sheetId="168" r:id="rId100"/>
    <sheet name="ESGB" sheetId="209" r:id="rId101"/>
    <sheet name="ESGC" sheetId="210" r:id="rId102"/>
    <sheet name="ESG1" sheetId="239" r:id="rId103"/>
    <sheet name="ESG2" sheetId="240" r:id="rId104"/>
    <sheet name="ESG3" sheetId="241" r:id="rId105"/>
    <sheet name="ESG4" sheetId="242" r:id="rId106"/>
    <sheet name="ESG5" sheetId="243" r:id="rId107"/>
    <sheet name="ESG10" sheetId="244" r:id="rId108"/>
    <sheet name="KM2" sheetId="248" r:id="rId109"/>
    <sheet name="TLAC1" sheetId="249" r:id="rId110"/>
  </sheets>
  <definedNames>
    <definedName name="\a">#REF!</definedName>
    <definedName name="\b">#REF!</definedName>
    <definedName name="\c">#REF!</definedName>
    <definedName name="\d">#REF!</definedName>
    <definedName name="\e">#REF!</definedName>
    <definedName name="_C0100_0010_0010" localSheetId="107">#REF!</definedName>
    <definedName name="_C0100_0010_0010" localSheetId="4">#REF!</definedName>
    <definedName name="_C0100_0010_0010">#REF!</definedName>
    <definedName name="_C0100_0015_0010" localSheetId="107">#REF!</definedName>
    <definedName name="_C0100_0015_0010" localSheetId="4">#REF!</definedName>
    <definedName name="_C0100_0015_0010">#REF!</definedName>
    <definedName name="_C0100_0020_0010" localSheetId="107">#REF!</definedName>
    <definedName name="_C0100_0020_0010" localSheetId="4">#REF!</definedName>
    <definedName name="_C0100_0020_0010">#REF!</definedName>
    <definedName name="_C0200_0010_0010" localSheetId="107">#REF!</definedName>
    <definedName name="_C0200_0010_0010" localSheetId="4">#REF!</definedName>
    <definedName name="_C0200_0010_0010">#REF!</definedName>
    <definedName name="_C0200_0040_0010" localSheetId="107">#REF!</definedName>
    <definedName name="_C0200_0040_0010" localSheetId="4">#REF!</definedName>
    <definedName name="_C0200_0040_0010">#REF!</definedName>
    <definedName name="_C0200_0060_0010" localSheetId="107">#REF!</definedName>
    <definedName name="_C0200_0060_0010" localSheetId="4">#REF!</definedName>
    <definedName name="_C0200_0060_0010">#REF!</definedName>
    <definedName name="_C0200_0250_0010" localSheetId="107">#REF!</definedName>
    <definedName name="_C0200_0250_0010" localSheetId="4">#REF!</definedName>
    <definedName name="_C0200_0250_0010">#REF!</definedName>
    <definedName name="_C0200_0310_0010" localSheetId="107">#REF!</definedName>
    <definedName name="_C0200_0310_0010" localSheetId="4">#REF!</definedName>
    <definedName name="_C0200_0310_0010">#REF!</definedName>
    <definedName name="_C0200_0450_0010" localSheetId="107">#REF!</definedName>
    <definedName name="_C0200_0450_0010" localSheetId="4">#REF!</definedName>
    <definedName name="_C0200_0450_0010">#REF!</definedName>
    <definedName name="_C0200_0460_0010" localSheetId="107">#REF!</definedName>
    <definedName name="_C0200_0460_0010" localSheetId="4">#REF!</definedName>
    <definedName name="_C0200_0460_0010">#REF!</definedName>
    <definedName name="_C0200_0470_0010" localSheetId="107">#REF!</definedName>
    <definedName name="_C0200_0470_0010" localSheetId="4">#REF!</definedName>
    <definedName name="_C0200_0470_0010">#REF!</definedName>
    <definedName name="_C0200_0490_0010" localSheetId="107">#REF!</definedName>
    <definedName name="_C0200_0490_0010" localSheetId="4">#REF!</definedName>
    <definedName name="_C0200_0490_0010">#REF!</definedName>
    <definedName name="_C0200_0520_0010" localSheetId="107">#REF!</definedName>
    <definedName name="_C0200_0520_0010" localSheetId="4">#REF!</definedName>
    <definedName name="_C0200_0520_0010">#REF!</definedName>
    <definedName name="_C0200_0530_0010" localSheetId="107">#REF!</definedName>
    <definedName name="_C0200_0530_0010" localSheetId="4">#REF!</definedName>
    <definedName name="_C0200_0530_0010">#REF!</definedName>
    <definedName name="_C0200_0580_0010" localSheetId="107">#REF!</definedName>
    <definedName name="_C0200_0580_0010" localSheetId="4">#REF!</definedName>
    <definedName name="_C0200_0580_0010">#REF!</definedName>
    <definedName name="_C0200_0590_0010" localSheetId="107">#REF!</definedName>
    <definedName name="_C0200_0590_0010" localSheetId="4">#REF!</definedName>
    <definedName name="_C0200_0590_0010">#REF!</definedName>
    <definedName name="_C0200_0600_0010" localSheetId="107">#REF!</definedName>
    <definedName name="_C0200_0600_0010" localSheetId="4">#REF!</definedName>
    <definedName name="_C0200_0600_0010">#REF!</definedName>
    <definedName name="_C0200_0610_0010" localSheetId="107">#REF!</definedName>
    <definedName name="_C0200_0610_0010" localSheetId="4">#REF!</definedName>
    <definedName name="_C0200_0610_0010">#REF!</definedName>
    <definedName name="_C0200_0620_0010" localSheetId="107">#REF!</definedName>
    <definedName name="_C0200_0620_0010" localSheetId="4">#REF!</definedName>
    <definedName name="_C0200_0620_0010">#REF!</definedName>
    <definedName name="_C0200_0630_0010" localSheetId="107">#REF!</definedName>
    <definedName name="_C0200_0630_0010" localSheetId="4">#REF!</definedName>
    <definedName name="_C0200_0630_0010">#REF!</definedName>
    <definedName name="_C0200_0640_0010" localSheetId="107">#REF!</definedName>
    <definedName name="_C0200_0640_0010" localSheetId="4">#REF!</definedName>
    <definedName name="_C0200_0640_0010">#REF!</definedName>
    <definedName name="_C0200_0680_0010" localSheetId="107">#REF!</definedName>
    <definedName name="_C0200_0680_0010" localSheetId="4">#REF!</definedName>
    <definedName name="_C0200_0680_0010">#REF!</definedName>
    <definedName name="_C0200_0690_0010" localSheetId="107">#REF!</definedName>
    <definedName name="_C0200_0690_0010" localSheetId="4">#REF!</definedName>
    <definedName name="_C0200_0690_0010">#REF!</definedName>
    <definedName name="_C0300_0010_0010" localSheetId="107">#REF!</definedName>
    <definedName name="_C0300_0010_0010" localSheetId="4">#REF!</definedName>
    <definedName name="_C0300_0010_0010">#REF!</definedName>
    <definedName name="_C0300_0030_0010" localSheetId="107">#REF!</definedName>
    <definedName name="_C0300_0030_0010" localSheetId="4">#REF!</definedName>
    <definedName name="_C0300_0030_0010">#REF!</definedName>
    <definedName name="_C0300_0050_0010" localSheetId="107">#REF!</definedName>
    <definedName name="_C0300_0050_0010" localSheetId="4">#REF!</definedName>
    <definedName name="_C0300_0050_0010">#REF!</definedName>
    <definedName name="_C0300_0130_0010" localSheetId="107">#REF!</definedName>
    <definedName name="_C0300_0130_0010" localSheetId="4">#REF!</definedName>
    <definedName name="_C0300_0130_0010">#REF!</definedName>
    <definedName name="_C0300_0140_0010" localSheetId="107">#REF!</definedName>
    <definedName name="_C0300_0140_0010" localSheetId="4">#REF!</definedName>
    <definedName name="_C0300_0140_0010">#REF!</definedName>
    <definedName name="_C0300_0150_0010" localSheetId="107">#REF!</definedName>
    <definedName name="_C0300_0150_0010" localSheetId="4">#REF!</definedName>
    <definedName name="_C0300_0150_0010">#REF!</definedName>
    <definedName name="_C0300_0160_0010" localSheetId="107">#REF!</definedName>
    <definedName name="_C0300_0160_0010" localSheetId="4">#REF!</definedName>
    <definedName name="_C0300_0160_0010">#REF!</definedName>
    <definedName name="_C0300_0220_0010" localSheetId="107">#REF!</definedName>
    <definedName name="_C0300_0220_0010" localSheetId="4">#REF!</definedName>
    <definedName name="_C0300_0220_0010">#REF!</definedName>
    <definedName name="_C0400_0096_0010" localSheetId="107">#REF!</definedName>
    <definedName name="_C0400_0096_0010" localSheetId="4">#REF!</definedName>
    <definedName name="_C0400_0096_0010">#REF!</definedName>
    <definedName name="_C0400_0504_0010" localSheetId="107">#REF!</definedName>
    <definedName name="_C0400_0504_0010" localSheetId="4">#REF!</definedName>
    <definedName name="_C0400_0504_0010">#REF!</definedName>
    <definedName name="_C0400_0740_0010" localSheetId="107">#REF!</definedName>
    <definedName name="_C0400_0740_0010" localSheetId="4">#REF!</definedName>
    <definedName name="_C0400_0740_0010">#REF!</definedName>
    <definedName name="_C0400_0750_0010" localSheetId="107">#REF!</definedName>
    <definedName name="_C0400_0750_0010" localSheetId="4">#REF!</definedName>
    <definedName name="_C0400_0750_0010">#REF!</definedName>
    <definedName name="_C0400_0760_0010" localSheetId="107">#REF!</definedName>
    <definedName name="_C0400_0760_0010" localSheetId="4">#REF!</definedName>
    <definedName name="_C0400_0760_0010">#REF!</definedName>
    <definedName name="_C0400_0770_0010" localSheetId="107">#REF!</definedName>
    <definedName name="_C0400_0770_0010" localSheetId="4">#REF!</definedName>
    <definedName name="_C0400_0770_0010">#REF!</definedName>
    <definedName name="_C0400_0780_0010" localSheetId="107">#REF!</definedName>
    <definedName name="_C0400_0780_0010" localSheetId="4">#REF!</definedName>
    <definedName name="_C0400_0780_0010">#REF!</definedName>
    <definedName name="_C0400_0800_0010" localSheetId="107">#REF!</definedName>
    <definedName name="_C0400_0800_0010" localSheetId="4">#REF!</definedName>
    <definedName name="_C0400_0800_0010">#REF!</definedName>
    <definedName name="_C0400_0810_0010" localSheetId="107">#REF!</definedName>
    <definedName name="_C0400_0810_0010" localSheetId="4">#REF!</definedName>
    <definedName name="_C0400_0810_0010">#REF!</definedName>
    <definedName name="_C0700_0001_0090_0220" localSheetId="107">#REF!</definedName>
    <definedName name="_C0700_0001_0090_0220" localSheetId="4">#REF!</definedName>
    <definedName name="_C0700_0001_0090_0220">#REF!</definedName>
    <definedName name="_C0700_0001_0110_0220" localSheetId="107">#REF!</definedName>
    <definedName name="_C0700_0001_0110_0220" localSheetId="4">#REF!</definedName>
    <definedName name="_C0700_0001_0110_0220">#REF!</definedName>
    <definedName name="_C0700_0001_0130_0220" localSheetId="107">#REF!</definedName>
    <definedName name="_C0700_0001_0130_0220" localSheetId="4">#REF!</definedName>
    <definedName name="_C0700_0001_0130_0220">#REF!</definedName>
    <definedName name="_C0801_0001_0040_0260" localSheetId="107">#REF!</definedName>
    <definedName name="_C0801_0001_0040_0260" localSheetId="4">#REF!</definedName>
    <definedName name="_C0801_0001_0040_0260">#REF!</definedName>
    <definedName name="_C0801_0001_0050_0260" localSheetId="107">#REF!</definedName>
    <definedName name="_C0801_0001_0050_0260" localSheetId="4">#REF!</definedName>
    <definedName name="_C0801_0001_0050_0260">#REF!</definedName>
    <definedName name="_C0801_0001_0060_0260" localSheetId="107">#REF!</definedName>
    <definedName name="_C0801_0001_0060_0260" localSheetId="4">#REF!</definedName>
    <definedName name="_C0801_0001_0060_0260">#REF!</definedName>
    <definedName name="_C0801_0001_0080_0260" localSheetId="107">#REF!</definedName>
    <definedName name="_C0801_0001_0080_0260" localSheetId="4">#REF!</definedName>
    <definedName name="_C0801_0001_0080_0260">#REF!</definedName>
    <definedName name="_C0801_0002_0040_0260" localSheetId="107">#REF!</definedName>
    <definedName name="_C0801_0002_0040_0260" localSheetId="4">#REF!</definedName>
    <definedName name="_C0801_0002_0040_0260">#REF!</definedName>
    <definedName name="_C0801_0002_0050_0260" localSheetId="107">#REF!</definedName>
    <definedName name="_C0801_0002_0050_0260" localSheetId="4">#REF!</definedName>
    <definedName name="_C0801_0002_0050_0260">#REF!</definedName>
    <definedName name="_C0801_0002_0060_0260" localSheetId="107">#REF!</definedName>
    <definedName name="_C0801_0002_0060_0260" localSheetId="4">#REF!</definedName>
    <definedName name="_C0801_0002_0060_0260">#REF!</definedName>
    <definedName name="_C0801_0002_0080_0260" localSheetId="107">#REF!</definedName>
    <definedName name="_C0801_0002_0080_0260" localSheetId="4">#REF!</definedName>
    <definedName name="_C0801_0002_0080_0260">#REF!</definedName>
    <definedName name="_C1001_0050_0080" localSheetId="107">#REF!</definedName>
    <definedName name="_C1001_0050_0080" localSheetId="4">#REF!</definedName>
    <definedName name="_C1001_0050_0080">#REF!</definedName>
    <definedName name="_C1301_0010_0190" localSheetId="107">#REF!</definedName>
    <definedName name="_C1301_0010_0190" localSheetId="4">#REF!</definedName>
    <definedName name="_C1301_0010_0190">#REF!</definedName>
    <definedName name="_C3402_0002_0030_0170" localSheetId="107">#REF!</definedName>
    <definedName name="_C3402_0002_0030_0170" localSheetId="4">#REF!</definedName>
    <definedName name="_C3402_0002_0030_0170">#REF!</definedName>
    <definedName name="_C3402_0002_0030_0200" localSheetId="107">#REF!</definedName>
    <definedName name="_C3402_0002_0030_0200" localSheetId="4">#REF!</definedName>
    <definedName name="_C3402_0002_0030_0200">#REF!</definedName>
    <definedName name="_C3402_0002_0040_0170" localSheetId="107">#REF!</definedName>
    <definedName name="_C3402_0002_0040_0170" localSheetId="4">#REF!</definedName>
    <definedName name="_C3402_0002_0040_0170">#REF!</definedName>
    <definedName name="_C3402_0002_0040_0200" localSheetId="107">#REF!</definedName>
    <definedName name="_C3402_0002_0040_0200" localSheetId="4">#REF!</definedName>
    <definedName name="_C3402_0002_0040_0200">#REF!</definedName>
    <definedName name="_C3407_0001_0180_0010" localSheetId="107">#REF!</definedName>
    <definedName name="_C3407_0001_0180_0010" localSheetId="4">#REF!</definedName>
    <definedName name="_C3407_0001_0180_0010">#REF!</definedName>
    <definedName name="_C3407_0001_0180_0020" localSheetId="107">#REF!</definedName>
    <definedName name="_C3407_0001_0180_0020" localSheetId="4">#REF!</definedName>
    <definedName name="_C3407_0001_0180_0020">#REF!</definedName>
    <definedName name="_C3407_0001_0180_0030" localSheetId="107">#REF!</definedName>
    <definedName name="_C3407_0001_0180_0030" localSheetId="4">#REF!</definedName>
    <definedName name="_C3407_0001_0180_0030">#REF!</definedName>
    <definedName name="_C3407_0001_0180_0040" localSheetId="107">#REF!</definedName>
    <definedName name="_C3407_0001_0180_0040" localSheetId="4">#REF!</definedName>
    <definedName name="_C3407_0001_0180_0040">#REF!</definedName>
    <definedName name="_C3407_0001_0180_0050" localSheetId="107">#REF!</definedName>
    <definedName name="_C3407_0001_0180_0050" localSheetId="4">#REF!</definedName>
    <definedName name="_C3407_0001_0180_0050">#REF!</definedName>
    <definedName name="_C3407_0001_0180_0060" localSheetId="107">#REF!</definedName>
    <definedName name="_C3407_0001_0180_0060" localSheetId="4">#REF!</definedName>
    <definedName name="_C3407_0001_0180_0060">#REF!</definedName>
    <definedName name="_C3407_0001_0180_0070" localSheetId="107">#REF!</definedName>
    <definedName name="_C3407_0001_0180_0070" localSheetId="4">#REF!</definedName>
    <definedName name="_C3407_0001_0180_0070">#REF!</definedName>
    <definedName name="_C3407_0002_0180_0010" localSheetId="107">#REF!</definedName>
    <definedName name="_C3407_0002_0180_0010" localSheetId="4">#REF!</definedName>
    <definedName name="_C3407_0002_0180_0010">#REF!</definedName>
    <definedName name="_C3407_0002_0180_0020" localSheetId="107">#REF!</definedName>
    <definedName name="_C3407_0002_0180_0020" localSheetId="4">#REF!</definedName>
    <definedName name="_C3407_0002_0180_0020">#REF!</definedName>
    <definedName name="_C3407_0002_0180_0030" localSheetId="107">#REF!</definedName>
    <definedName name="_C3407_0002_0180_0030" localSheetId="4">#REF!</definedName>
    <definedName name="_C3407_0002_0180_0030">#REF!</definedName>
    <definedName name="_C3407_0002_0180_0040" localSheetId="107">#REF!</definedName>
    <definedName name="_C3407_0002_0180_0040" localSheetId="4">#REF!</definedName>
    <definedName name="_C3407_0002_0180_0040">#REF!</definedName>
    <definedName name="_C3407_0002_0180_0050" localSheetId="107">#REF!</definedName>
    <definedName name="_C3407_0002_0180_0050" localSheetId="4">#REF!</definedName>
    <definedName name="_C3407_0002_0180_0050">#REF!</definedName>
    <definedName name="_C3407_0002_0180_0060" localSheetId="107">#REF!</definedName>
    <definedName name="_C3407_0002_0180_0060" localSheetId="4">#REF!</definedName>
    <definedName name="_C3407_0002_0180_0060">#REF!</definedName>
    <definedName name="_C3407_0002_0180_0070" localSheetId="107">#REF!</definedName>
    <definedName name="_C3407_0002_0180_0070" localSheetId="4">#REF!</definedName>
    <definedName name="_C3407_0002_0180_0070">#REF!</definedName>
    <definedName name="_C3407_0003_0010_0010" localSheetId="107">#REF!</definedName>
    <definedName name="_C3407_0003_0010_0010" localSheetId="4">#REF!</definedName>
    <definedName name="_C3407_0003_0010_0010">#REF!</definedName>
    <definedName name="_C3407_0003_0010_0020" localSheetId="107">#REF!</definedName>
    <definedName name="_C3407_0003_0010_0020" localSheetId="4">#REF!</definedName>
    <definedName name="_C3407_0003_0010_0020">#REF!</definedName>
    <definedName name="_C3407_0003_0010_0030" localSheetId="107">#REF!</definedName>
    <definedName name="_C3407_0003_0010_0030" localSheetId="4">#REF!</definedName>
    <definedName name="_C3407_0003_0010_0030">#REF!</definedName>
    <definedName name="_C3407_0003_0010_0040" localSheetId="107">#REF!</definedName>
    <definedName name="_C3407_0003_0010_0040" localSheetId="4">#REF!</definedName>
    <definedName name="_C3407_0003_0010_0040">#REF!</definedName>
    <definedName name="_C3407_0003_0010_0050" localSheetId="107">#REF!</definedName>
    <definedName name="_C3407_0003_0010_0050" localSheetId="4">#REF!</definedName>
    <definedName name="_C3407_0003_0010_0050">#REF!</definedName>
    <definedName name="_C3407_0003_0010_0060" localSheetId="107">#REF!</definedName>
    <definedName name="_C3407_0003_0010_0060" localSheetId="4">#REF!</definedName>
    <definedName name="_C3407_0003_0010_0060">#REF!</definedName>
    <definedName name="_C3407_0003_0010_0070" localSheetId="107">#REF!</definedName>
    <definedName name="_C3407_0003_0010_0070" localSheetId="4">#REF!</definedName>
    <definedName name="_C3407_0003_0010_0070">#REF!</definedName>
    <definedName name="_C3407_0003_0040_0010" localSheetId="107">#REF!</definedName>
    <definedName name="_C3407_0003_0040_0010" localSheetId="4">#REF!</definedName>
    <definedName name="_C3407_0003_0040_0010">#REF!</definedName>
    <definedName name="_C3407_0003_0040_0020" localSheetId="107">#REF!</definedName>
    <definedName name="_C3407_0003_0040_0020" localSheetId="4">#REF!</definedName>
    <definedName name="_C3407_0003_0040_0020">#REF!</definedName>
    <definedName name="_C3407_0003_0040_0030" localSheetId="107">#REF!</definedName>
    <definedName name="_C3407_0003_0040_0030" localSheetId="4">#REF!</definedName>
    <definedName name="_C3407_0003_0040_0030">#REF!</definedName>
    <definedName name="_C3407_0003_0040_0040" localSheetId="107">#REF!</definedName>
    <definedName name="_C3407_0003_0040_0040" localSheetId="4">#REF!</definedName>
    <definedName name="_C3407_0003_0040_0040">#REF!</definedName>
    <definedName name="_C3407_0003_0040_0050" localSheetId="107">#REF!</definedName>
    <definedName name="_C3407_0003_0040_0050" localSheetId="4">#REF!</definedName>
    <definedName name="_C3407_0003_0040_0050">#REF!</definedName>
    <definedName name="_C3407_0003_0040_0060" localSheetId="107">#REF!</definedName>
    <definedName name="_C3407_0003_0040_0060" localSheetId="4">#REF!</definedName>
    <definedName name="_C3407_0003_0040_0060">#REF!</definedName>
    <definedName name="_C3407_0003_0040_0070" localSheetId="107">#REF!</definedName>
    <definedName name="_C3407_0003_0040_0070" localSheetId="4">#REF!</definedName>
    <definedName name="_C3407_0003_0040_0070">#REF!</definedName>
    <definedName name="_C3407_0003_0050_0010" localSheetId="107">#REF!</definedName>
    <definedName name="_C3407_0003_0050_0010" localSheetId="4">#REF!</definedName>
    <definedName name="_C3407_0003_0050_0010">#REF!</definedName>
    <definedName name="_C3407_0003_0050_0020" localSheetId="107">#REF!</definedName>
    <definedName name="_C3407_0003_0050_0020" localSheetId="4">#REF!</definedName>
    <definedName name="_C3407_0003_0050_0020">#REF!</definedName>
    <definedName name="_C3407_0003_0050_0030" localSheetId="107">#REF!</definedName>
    <definedName name="_C3407_0003_0050_0030" localSheetId="4">#REF!</definedName>
    <definedName name="_C3407_0003_0050_0030">#REF!</definedName>
    <definedName name="_C3407_0003_0050_0040" localSheetId="107">#REF!</definedName>
    <definedName name="_C3407_0003_0050_0040" localSheetId="4">#REF!</definedName>
    <definedName name="_C3407_0003_0050_0040">#REF!</definedName>
    <definedName name="_C3407_0003_0050_0050" localSheetId="107">#REF!</definedName>
    <definedName name="_C3407_0003_0050_0050" localSheetId="4">#REF!</definedName>
    <definedName name="_C3407_0003_0050_0050">#REF!</definedName>
    <definedName name="_C3407_0003_0050_0060" localSheetId="107">#REF!</definedName>
    <definedName name="_C3407_0003_0050_0060" localSheetId="4">#REF!</definedName>
    <definedName name="_C3407_0003_0050_0060">#REF!</definedName>
    <definedName name="_C3407_0003_0050_0070" localSheetId="107">#REF!</definedName>
    <definedName name="_C3407_0003_0050_0070" localSheetId="4">#REF!</definedName>
    <definedName name="_C3407_0003_0050_0070">#REF!</definedName>
    <definedName name="_C3407_0003_0060_0010" localSheetId="107">#REF!</definedName>
    <definedName name="_C3407_0003_0060_0010" localSheetId="4">#REF!</definedName>
    <definedName name="_C3407_0003_0060_0010">#REF!</definedName>
    <definedName name="_C3407_0003_0060_0020" localSheetId="107">#REF!</definedName>
    <definedName name="_C3407_0003_0060_0020" localSheetId="4">#REF!</definedName>
    <definedName name="_C3407_0003_0060_0020">#REF!</definedName>
    <definedName name="_C3407_0003_0060_0030" localSheetId="107">#REF!</definedName>
    <definedName name="_C3407_0003_0060_0030" localSheetId="4">#REF!</definedName>
    <definedName name="_C3407_0003_0060_0030">#REF!</definedName>
    <definedName name="_C3407_0003_0060_0040" localSheetId="107">#REF!</definedName>
    <definedName name="_C3407_0003_0060_0040" localSheetId="4">#REF!</definedName>
    <definedName name="_C3407_0003_0060_0040">#REF!</definedName>
    <definedName name="_C3407_0003_0060_0050" localSheetId="107">#REF!</definedName>
    <definedName name="_C3407_0003_0060_0050" localSheetId="4">#REF!</definedName>
    <definedName name="_C3407_0003_0060_0050">#REF!</definedName>
    <definedName name="_C3407_0003_0060_0060" localSheetId="107">#REF!</definedName>
    <definedName name="_C3407_0003_0060_0060" localSheetId="4">#REF!</definedName>
    <definedName name="_C3407_0003_0060_0060">#REF!</definedName>
    <definedName name="_C3407_0003_0060_0070" localSheetId="107">#REF!</definedName>
    <definedName name="_C3407_0003_0060_0070" localSheetId="4">#REF!</definedName>
    <definedName name="_C3407_0003_0060_0070">#REF!</definedName>
    <definedName name="_C3407_0003_0070_0010" localSheetId="107">#REF!</definedName>
    <definedName name="_C3407_0003_0070_0010" localSheetId="4">#REF!</definedName>
    <definedName name="_C3407_0003_0070_0010">#REF!</definedName>
    <definedName name="_C3407_0003_0070_0020" localSheetId="107">#REF!</definedName>
    <definedName name="_C3407_0003_0070_0020" localSheetId="4">#REF!</definedName>
    <definedName name="_C3407_0003_0070_0020">#REF!</definedName>
    <definedName name="_C3407_0003_0070_0030" localSheetId="107">#REF!</definedName>
    <definedName name="_C3407_0003_0070_0030" localSheetId="4">#REF!</definedName>
    <definedName name="_C3407_0003_0070_0030">#REF!</definedName>
    <definedName name="_C3407_0003_0070_0040" localSheetId="107">#REF!</definedName>
    <definedName name="_C3407_0003_0070_0040" localSheetId="4">#REF!</definedName>
    <definedName name="_C3407_0003_0070_0040">#REF!</definedName>
    <definedName name="_C3407_0003_0070_0050" localSheetId="107">#REF!</definedName>
    <definedName name="_C3407_0003_0070_0050" localSheetId="4">#REF!</definedName>
    <definedName name="_C3407_0003_0070_0050">#REF!</definedName>
    <definedName name="_C3407_0003_0070_0060" localSheetId="107">#REF!</definedName>
    <definedName name="_C3407_0003_0070_0060" localSheetId="4">#REF!</definedName>
    <definedName name="_C3407_0003_0070_0060">#REF!</definedName>
    <definedName name="_C3407_0003_0070_0070" localSheetId="107">#REF!</definedName>
    <definedName name="_C3407_0003_0070_0070" localSheetId="4">#REF!</definedName>
    <definedName name="_C3407_0003_0070_0070">#REF!</definedName>
    <definedName name="_C3407_0003_0100_0010" localSheetId="107">#REF!</definedName>
    <definedName name="_C3407_0003_0100_0010" localSheetId="4">#REF!</definedName>
    <definedName name="_C3407_0003_0100_0010">#REF!</definedName>
    <definedName name="_C3407_0003_0100_0020" localSheetId="107">#REF!</definedName>
    <definedName name="_C3407_0003_0100_0020" localSheetId="4">#REF!</definedName>
    <definedName name="_C3407_0003_0100_0020">#REF!</definedName>
    <definedName name="_C3407_0003_0100_0030" localSheetId="107">#REF!</definedName>
    <definedName name="_C3407_0003_0100_0030" localSheetId="4">#REF!</definedName>
    <definedName name="_C3407_0003_0100_0030">#REF!</definedName>
    <definedName name="_C3407_0003_0100_0040" localSheetId="107">#REF!</definedName>
    <definedName name="_C3407_0003_0100_0040" localSheetId="4">#REF!</definedName>
    <definedName name="_C3407_0003_0100_0040">#REF!</definedName>
    <definedName name="_C3407_0003_0100_0050" localSheetId="107">#REF!</definedName>
    <definedName name="_C3407_0003_0100_0050" localSheetId="4">#REF!</definedName>
    <definedName name="_C3407_0003_0100_0050">#REF!</definedName>
    <definedName name="_C3407_0003_0100_0060" localSheetId="107">#REF!</definedName>
    <definedName name="_C3407_0003_0100_0060" localSheetId="4">#REF!</definedName>
    <definedName name="_C3407_0003_0100_0060">#REF!</definedName>
    <definedName name="_C3407_0003_0100_0070" localSheetId="107">#REF!</definedName>
    <definedName name="_C3407_0003_0100_0070" localSheetId="4">#REF!</definedName>
    <definedName name="_C3407_0003_0100_0070">#REF!</definedName>
    <definedName name="_C3407_0003_0130_0010" localSheetId="107">#REF!</definedName>
    <definedName name="_C3407_0003_0130_0010" localSheetId="4">#REF!</definedName>
    <definedName name="_C3407_0003_0130_0010">#REF!</definedName>
    <definedName name="_C3407_0003_0130_0020" localSheetId="107">#REF!</definedName>
    <definedName name="_C3407_0003_0130_0020" localSheetId="4">#REF!</definedName>
    <definedName name="_C3407_0003_0130_0020">#REF!</definedName>
    <definedName name="_C3407_0003_0130_0030" localSheetId="107">#REF!</definedName>
    <definedName name="_C3407_0003_0130_0030" localSheetId="4">#REF!</definedName>
    <definedName name="_C3407_0003_0130_0030">#REF!</definedName>
    <definedName name="_C3407_0003_0130_0040" localSheetId="107">#REF!</definedName>
    <definedName name="_C3407_0003_0130_0040" localSheetId="4">#REF!</definedName>
    <definedName name="_C3407_0003_0130_0040">#REF!</definedName>
    <definedName name="_C3407_0003_0130_0050" localSheetId="107">#REF!</definedName>
    <definedName name="_C3407_0003_0130_0050" localSheetId="4">#REF!</definedName>
    <definedName name="_C3407_0003_0130_0050">#REF!</definedName>
    <definedName name="_C3407_0003_0130_0060" localSheetId="107">#REF!</definedName>
    <definedName name="_C3407_0003_0130_0060" localSheetId="4">#REF!</definedName>
    <definedName name="_C3407_0003_0130_0060">#REF!</definedName>
    <definedName name="_C3407_0003_0130_0070" localSheetId="107">#REF!</definedName>
    <definedName name="_C3407_0003_0130_0070" localSheetId="4">#REF!</definedName>
    <definedName name="_C3407_0003_0130_0070">#REF!</definedName>
    <definedName name="_C3407_0003_0170_0010" localSheetId="107">#REF!</definedName>
    <definedName name="_C3407_0003_0170_0010" localSheetId="4">#REF!</definedName>
    <definedName name="_C3407_0003_0170_0010">#REF!</definedName>
    <definedName name="_C3407_0003_0170_0020" localSheetId="107">#REF!</definedName>
    <definedName name="_C3407_0003_0170_0020" localSheetId="4">#REF!</definedName>
    <definedName name="_C3407_0003_0170_0020">#REF!</definedName>
    <definedName name="_C3407_0003_0170_0030" localSheetId="107">#REF!</definedName>
    <definedName name="_C3407_0003_0170_0030" localSheetId="4">#REF!</definedName>
    <definedName name="_C3407_0003_0170_0030">#REF!</definedName>
    <definedName name="_C3407_0003_0170_0040" localSheetId="107">#REF!</definedName>
    <definedName name="_C3407_0003_0170_0040" localSheetId="4">#REF!</definedName>
    <definedName name="_C3407_0003_0170_0040">#REF!</definedName>
    <definedName name="_C3407_0003_0170_0050" localSheetId="107">#REF!</definedName>
    <definedName name="_C3407_0003_0170_0050" localSheetId="4">#REF!</definedName>
    <definedName name="_C3407_0003_0170_0050">#REF!</definedName>
    <definedName name="_C3407_0003_0170_0060" localSheetId="107">#REF!</definedName>
    <definedName name="_C3407_0003_0170_0060" localSheetId="4">#REF!</definedName>
    <definedName name="_C3407_0003_0170_0060">#REF!</definedName>
    <definedName name="_C3407_0003_0170_0070" localSheetId="107">#REF!</definedName>
    <definedName name="_C3407_0003_0170_0070" localSheetId="4">#REF!</definedName>
    <definedName name="_C3407_0003_0170_0070">#REF!</definedName>
    <definedName name="_C3407_0003_0180_0010" localSheetId="107">#REF!</definedName>
    <definedName name="_C3407_0003_0180_0010" localSheetId="4">#REF!</definedName>
    <definedName name="_C3407_0003_0180_0010">#REF!</definedName>
    <definedName name="_C3407_0003_0180_0020" localSheetId="107">#REF!</definedName>
    <definedName name="_C3407_0003_0180_0020" localSheetId="4">#REF!</definedName>
    <definedName name="_C3407_0003_0180_0020">#REF!</definedName>
    <definedName name="_C3407_0003_0180_0030" localSheetId="107">#REF!</definedName>
    <definedName name="_C3407_0003_0180_0030" localSheetId="4">#REF!</definedName>
    <definedName name="_C3407_0003_0180_0030">#REF!</definedName>
    <definedName name="_C3407_0003_0180_0040" localSheetId="107">#REF!</definedName>
    <definedName name="_C3407_0003_0180_0040" localSheetId="4">#REF!</definedName>
    <definedName name="_C3407_0003_0180_0040">#REF!</definedName>
    <definedName name="_C3407_0003_0180_0050" localSheetId="107">#REF!</definedName>
    <definedName name="_C3407_0003_0180_0050" localSheetId="4">#REF!</definedName>
    <definedName name="_C3407_0003_0180_0050">#REF!</definedName>
    <definedName name="_C3407_0003_0180_0060" localSheetId="107">#REF!</definedName>
    <definedName name="_C3407_0003_0180_0060" localSheetId="4">#REF!</definedName>
    <definedName name="_C3407_0003_0180_0060">#REF!</definedName>
    <definedName name="_C3407_0003_0180_0070" localSheetId="107">#REF!</definedName>
    <definedName name="_C3407_0003_0180_0070" localSheetId="4">#REF!</definedName>
    <definedName name="_C3407_0003_0180_0070">#REF!</definedName>
    <definedName name="_C3407_0007_0010_0010" localSheetId="107">#REF!</definedName>
    <definedName name="_C3407_0007_0010_0010" localSheetId="4">#REF!</definedName>
    <definedName name="_C3407_0007_0010_0010">#REF!</definedName>
    <definedName name="_C3407_0007_0010_0020" localSheetId="107">#REF!</definedName>
    <definedName name="_C3407_0007_0010_0020" localSheetId="4">#REF!</definedName>
    <definedName name="_C3407_0007_0010_0020">#REF!</definedName>
    <definedName name="_C3407_0007_0010_0030" localSheetId="107">#REF!</definedName>
    <definedName name="_C3407_0007_0010_0030" localSheetId="4">#REF!</definedName>
    <definedName name="_C3407_0007_0010_0030">#REF!</definedName>
    <definedName name="_C3407_0007_0010_0040" localSheetId="107">#REF!</definedName>
    <definedName name="_C3407_0007_0010_0040" localSheetId="4">#REF!</definedName>
    <definedName name="_C3407_0007_0010_0040">#REF!</definedName>
    <definedName name="_C3407_0007_0010_0050" localSheetId="107">#REF!</definedName>
    <definedName name="_C3407_0007_0010_0050" localSheetId="4">#REF!</definedName>
    <definedName name="_C3407_0007_0010_0050">#REF!</definedName>
    <definedName name="_C3407_0007_0010_0060" localSheetId="107">#REF!</definedName>
    <definedName name="_C3407_0007_0010_0060" localSheetId="4">#REF!</definedName>
    <definedName name="_C3407_0007_0010_0060">#REF!</definedName>
    <definedName name="_C3407_0007_0010_0070" localSheetId="107">#REF!</definedName>
    <definedName name="_C3407_0007_0010_0070" localSheetId="4">#REF!</definedName>
    <definedName name="_C3407_0007_0010_0070">#REF!</definedName>
    <definedName name="_C3407_0007_0040_0010" localSheetId="107">#REF!</definedName>
    <definedName name="_C3407_0007_0040_0010" localSheetId="4">#REF!</definedName>
    <definedName name="_C3407_0007_0040_0010">#REF!</definedName>
    <definedName name="_C3407_0007_0040_0020" localSheetId="107">#REF!</definedName>
    <definedName name="_C3407_0007_0040_0020" localSheetId="4">#REF!</definedName>
    <definedName name="_C3407_0007_0040_0020">#REF!</definedName>
    <definedName name="_C3407_0007_0040_0030" localSheetId="107">#REF!</definedName>
    <definedName name="_C3407_0007_0040_0030" localSheetId="4">#REF!</definedName>
    <definedName name="_C3407_0007_0040_0030">#REF!</definedName>
    <definedName name="_C3407_0007_0040_0040" localSheetId="107">#REF!</definedName>
    <definedName name="_C3407_0007_0040_0040" localSheetId="4">#REF!</definedName>
    <definedName name="_C3407_0007_0040_0040">#REF!</definedName>
    <definedName name="_C3407_0007_0040_0050" localSheetId="107">#REF!</definedName>
    <definedName name="_C3407_0007_0040_0050" localSheetId="4">#REF!</definedName>
    <definedName name="_C3407_0007_0040_0050">#REF!</definedName>
    <definedName name="_C3407_0007_0040_0060" localSheetId="107">#REF!</definedName>
    <definedName name="_C3407_0007_0040_0060" localSheetId="4">#REF!</definedName>
    <definedName name="_C3407_0007_0040_0060">#REF!</definedName>
    <definedName name="_C3407_0007_0040_0070" localSheetId="107">#REF!</definedName>
    <definedName name="_C3407_0007_0040_0070" localSheetId="4">#REF!</definedName>
    <definedName name="_C3407_0007_0040_0070">#REF!</definedName>
    <definedName name="_C3407_0007_0050_0010" localSheetId="107">#REF!</definedName>
    <definedName name="_C3407_0007_0050_0010" localSheetId="4">#REF!</definedName>
    <definedName name="_C3407_0007_0050_0010">#REF!</definedName>
    <definedName name="_C3407_0007_0050_0020" localSheetId="107">#REF!</definedName>
    <definedName name="_C3407_0007_0050_0020" localSheetId="4">#REF!</definedName>
    <definedName name="_C3407_0007_0050_0020">#REF!</definedName>
    <definedName name="_C3407_0007_0050_0030" localSheetId="107">#REF!</definedName>
    <definedName name="_C3407_0007_0050_0030" localSheetId="4">#REF!</definedName>
    <definedName name="_C3407_0007_0050_0030">#REF!</definedName>
    <definedName name="_C3407_0007_0050_0040" localSheetId="107">#REF!</definedName>
    <definedName name="_C3407_0007_0050_0040" localSheetId="4">#REF!</definedName>
    <definedName name="_C3407_0007_0050_0040">#REF!</definedName>
    <definedName name="_C3407_0007_0050_0050" localSheetId="107">#REF!</definedName>
    <definedName name="_C3407_0007_0050_0050" localSheetId="4">#REF!</definedName>
    <definedName name="_C3407_0007_0050_0050">#REF!</definedName>
    <definedName name="_C3407_0007_0050_0060" localSheetId="107">#REF!</definedName>
    <definedName name="_C3407_0007_0050_0060" localSheetId="4">#REF!</definedName>
    <definedName name="_C3407_0007_0050_0060">#REF!</definedName>
    <definedName name="_C3407_0007_0050_0070" localSheetId="107">#REF!</definedName>
    <definedName name="_C3407_0007_0050_0070" localSheetId="4">#REF!</definedName>
    <definedName name="_C3407_0007_0050_0070">#REF!</definedName>
    <definedName name="_C3407_0007_0060_0010" localSheetId="107">#REF!</definedName>
    <definedName name="_C3407_0007_0060_0010" localSheetId="4">#REF!</definedName>
    <definedName name="_C3407_0007_0060_0010">#REF!</definedName>
    <definedName name="_C3407_0007_0060_0020" localSheetId="107">#REF!</definedName>
    <definedName name="_C3407_0007_0060_0020" localSheetId="4">#REF!</definedName>
    <definedName name="_C3407_0007_0060_0020">#REF!</definedName>
    <definedName name="_C3407_0007_0060_0030" localSheetId="107">#REF!</definedName>
    <definedName name="_C3407_0007_0060_0030" localSheetId="4">#REF!</definedName>
    <definedName name="_C3407_0007_0060_0030">#REF!</definedName>
    <definedName name="_C3407_0007_0060_0040" localSheetId="107">#REF!</definedName>
    <definedName name="_C3407_0007_0060_0040" localSheetId="4">#REF!</definedName>
    <definedName name="_C3407_0007_0060_0040">#REF!</definedName>
    <definedName name="_C3407_0007_0060_0050" localSheetId="107">#REF!</definedName>
    <definedName name="_C3407_0007_0060_0050" localSheetId="4">#REF!</definedName>
    <definedName name="_C3407_0007_0060_0050">#REF!</definedName>
    <definedName name="_C3407_0007_0060_0060" localSheetId="107">#REF!</definedName>
    <definedName name="_C3407_0007_0060_0060" localSheetId="4">#REF!</definedName>
    <definedName name="_C3407_0007_0060_0060">#REF!</definedName>
    <definedName name="_C3407_0007_0060_0070" localSheetId="107">#REF!</definedName>
    <definedName name="_C3407_0007_0060_0070" localSheetId="4">#REF!</definedName>
    <definedName name="_C3407_0007_0060_0070">#REF!</definedName>
    <definedName name="_C3407_0007_0070_0010" localSheetId="107">#REF!</definedName>
    <definedName name="_C3407_0007_0070_0010" localSheetId="4">#REF!</definedName>
    <definedName name="_C3407_0007_0070_0010">#REF!</definedName>
    <definedName name="_C3407_0007_0070_0020" localSheetId="107">#REF!</definedName>
    <definedName name="_C3407_0007_0070_0020" localSheetId="4">#REF!</definedName>
    <definedName name="_C3407_0007_0070_0020">#REF!</definedName>
    <definedName name="_C3407_0007_0070_0030" localSheetId="107">#REF!</definedName>
    <definedName name="_C3407_0007_0070_0030" localSheetId="4">#REF!</definedName>
    <definedName name="_C3407_0007_0070_0030">#REF!</definedName>
    <definedName name="_C3407_0007_0070_0040" localSheetId="107">#REF!</definedName>
    <definedName name="_C3407_0007_0070_0040" localSheetId="4">#REF!</definedName>
    <definedName name="_C3407_0007_0070_0040">#REF!</definedName>
    <definedName name="_C3407_0007_0070_0050" localSheetId="107">#REF!</definedName>
    <definedName name="_C3407_0007_0070_0050" localSheetId="4">#REF!</definedName>
    <definedName name="_C3407_0007_0070_0050">#REF!</definedName>
    <definedName name="_C3407_0007_0070_0060" localSheetId="107">#REF!</definedName>
    <definedName name="_C3407_0007_0070_0060" localSheetId="4">#REF!</definedName>
    <definedName name="_C3407_0007_0070_0060">#REF!</definedName>
    <definedName name="_C3407_0007_0070_0070" localSheetId="107">#REF!</definedName>
    <definedName name="_C3407_0007_0070_0070" localSheetId="4">#REF!</definedName>
    <definedName name="_C3407_0007_0070_0070">#REF!</definedName>
    <definedName name="_C3407_0007_0100_0010" localSheetId="107">#REF!</definedName>
    <definedName name="_C3407_0007_0100_0010" localSheetId="4">#REF!</definedName>
    <definedName name="_C3407_0007_0100_0010">#REF!</definedName>
    <definedName name="_C3407_0007_0100_0020" localSheetId="107">#REF!</definedName>
    <definedName name="_C3407_0007_0100_0020" localSheetId="4">#REF!</definedName>
    <definedName name="_C3407_0007_0100_0020">#REF!</definedName>
    <definedName name="_C3407_0007_0100_0030" localSheetId="107">#REF!</definedName>
    <definedName name="_C3407_0007_0100_0030" localSheetId="4">#REF!</definedName>
    <definedName name="_C3407_0007_0100_0030">#REF!</definedName>
    <definedName name="_C3407_0007_0100_0040" localSheetId="107">#REF!</definedName>
    <definedName name="_C3407_0007_0100_0040" localSheetId="4">#REF!</definedName>
    <definedName name="_C3407_0007_0100_0040">#REF!</definedName>
    <definedName name="_C3407_0007_0100_0050" localSheetId="107">#REF!</definedName>
    <definedName name="_C3407_0007_0100_0050" localSheetId="4">#REF!</definedName>
    <definedName name="_C3407_0007_0100_0050">#REF!</definedName>
    <definedName name="_C3407_0007_0100_0060" localSheetId="107">#REF!</definedName>
    <definedName name="_C3407_0007_0100_0060" localSheetId="4">#REF!</definedName>
    <definedName name="_C3407_0007_0100_0060">#REF!</definedName>
    <definedName name="_C3407_0007_0100_0070" localSheetId="107">#REF!</definedName>
    <definedName name="_C3407_0007_0100_0070" localSheetId="4">#REF!</definedName>
    <definedName name="_C3407_0007_0100_0070">#REF!</definedName>
    <definedName name="_C3407_0007_0130_0010" localSheetId="107">#REF!</definedName>
    <definedName name="_C3407_0007_0130_0010" localSheetId="4">#REF!</definedName>
    <definedName name="_C3407_0007_0130_0010">#REF!</definedName>
    <definedName name="_C3407_0007_0130_0020" localSheetId="107">#REF!</definedName>
    <definedName name="_C3407_0007_0130_0020" localSheetId="4">#REF!</definedName>
    <definedName name="_C3407_0007_0130_0020">#REF!</definedName>
    <definedName name="_C3407_0007_0130_0030" localSheetId="107">#REF!</definedName>
    <definedName name="_C3407_0007_0130_0030" localSheetId="4">#REF!</definedName>
    <definedName name="_C3407_0007_0130_0030">#REF!</definedName>
    <definedName name="_C3407_0007_0130_0040" localSheetId="107">#REF!</definedName>
    <definedName name="_C3407_0007_0130_0040" localSheetId="4">#REF!</definedName>
    <definedName name="_C3407_0007_0130_0040">#REF!</definedName>
    <definedName name="_C3407_0007_0130_0050" localSheetId="107">#REF!</definedName>
    <definedName name="_C3407_0007_0130_0050" localSheetId="4">#REF!</definedName>
    <definedName name="_C3407_0007_0130_0050">#REF!</definedName>
    <definedName name="_C3407_0007_0130_0060" localSheetId="107">#REF!</definedName>
    <definedName name="_C3407_0007_0130_0060" localSheetId="4">#REF!</definedName>
    <definedName name="_C3407_0007_0130_0060">#REF!</definedName>
    <definedName name="_C3407_0007_0130_0070" localSheetId="107">#REF!</definedName>
    <definedName name="_C3407_0007_0130_0070" localSheetId="4">#REF!</definedName>
    <definedName name="_C3407_0007_0130_0070">#REF!</definedName>
    <definedName name="_C3407_0007_0170_0010" localSheetId="107">#REF!</definedName>
    <definedName name="_C3407_0007_0170_0010" localSheetId="4">#REF!</definedName>
    <definedName name="_C3407_0007_0170_0010">#REF!</definedName>
    <definedName name="_C3407_0007_0170_0020" localSheetId="107">#REF!</definedName>
    <definedName name="_C3407_0007_0170_0020" localSheetId="4">#REF!</definedName>
    <definedName name="_C3407_0007_0170_0020">#REF!</definedName>
    <definedName name="_C3407_0007_0170_0030" localSheetId="107">#REF!</definedName>
    <definedName name="_C3407_0007_0170_0030" localSheetId="4">#REF!</definedName>
    <definedName name="_C3407_0007_0170_0030">#REF!</definedName>
    <definedName name="_C3407_0007_0170_0040" localSheetId="107">#REF!</definedName>
    <definedName name="_C3407_0007_0170_0040" localSheetId="4">#REF!</definedName>
    <definedName name="_C3407_0007_0170_0040">#REF!</definedName>
    <definedName name="_C3407_0007_0170_0050" localSheetId="107">#REF!</definedName>
    <definedName name="_C3407_0007_0170_0050" localSheetId="4">#REF!</definedName>
    <definedName name="_C3407_0007_0170_0050">#REF!</definedName>
    <definedName name="_C3407_0007_0170_0060" localSheetId="107">#REF!</definedName>
    <definedName name="_C3407_0007_0170_0060" localSheetId="4">#REF!</definedName>
    <definedName name="_C3407_0007_0170_0060">#REF!</definedName>
    <definedName name="_C3407_0007_0170_0070" localSheetId="107">#REF!</definedName>
    <definedName name="_C3407_0007_0170_0070" localSheetId="4">#REF!</definedName>
    <definedName name="_C3407_0007_0170_0070">#REF!</definedName>
    <definedName name="_C3407_0007_0180_0010" localSheetId="107">#REF!</definedName>
    <definedName name="_C3407_0007_0180_0010" localSheetId="4">#REF!</definedName>
    <definedName name="_C3407_0007_0180_0010">#REF!</definedName>
    <definedName name="_C3407_0007_0180_0020" localSheetId="107">#REF!</definedName>
    <definedName name="_C3407_0007_0180_0020" localSheetId="4">#REF!</definedName>
    <definedName name="_C3407_0007_0180_0020">#REF!</definedName>
    <definedName name="_C3407_0007_0180_0030" localSheetId="107">#REF!</definedName>
    <definedName name="_C3407_0007_0180_0030" localSheetId="4">#REF!</definedName>
    <definedName name="_C3407_0007_0180_0030">#REF!</definedName>
    <definedName name="_C3407_0007_0180_0040" localSheetId="107">#REF!</definedName>
    <definedName name="_C3407_0007_0180_0040" localSheetId="4">#REF!</definedName>
    <definedName name="_C3407_0007_0180_0040">#REF!</definedName>
    <definedName name="_C3407_0007_0180_0050" localSheetId="107">#REF!</definedName>
    <definedName name="_C3407_0007_0180_0050" localSheetId="4">#REF!</definedName>
    <definedName name="_C3407_0007_0180_0050">#REF!</definedName>
    <definedName name="_C3407_0007_0180_0060" localSheetId="107">#REF!</definedName>
    <definedName name="_C3407_0007_0180_0060" localSheetId="4">#REF!</definedName>
    <definedName name="_C3407_0007_0180_0060">#REF!</definedName>
    <definedName name="_C3407_0007_0180_0070" localSheetId="107">#REF!</definedName>
    <definedName name="_C3407_0007_0180_0070" localSheetId="4">#REF!</definedName>
    <definedName name="_C3407_0007_0180_0070">#REF!</definedName>
    <definedName name="_C3409_0010_0010" localSheetId="107">#REF!</definedName>
    <definedName name="_C3409_0010_0010" localSheetId="4">#REF!</definedName>
    <definedName name="_C3409_0010_0010">#REF!</definedName>
    <definedName name="_C3409_0010_0020" localSheetId="107">#REF!</definedName>
    <definedName name="_C3409_0010_0020" localSheetId="4">#REF!</definedName>
    <definedName name="_C3409_0010_0020">#REF!</definedName>
    <definedName name="_C3409_0020_0010" localSheetId="107">#REF!</definedName>
    <definedName name="_C3409_0020_0010" localSheetId="4">#REF!</definedName>
    <definedName name="_C3409_0020_0010">#REF!</definedName>
    <definedName name="_C3409_0020_0020" localSheetId="107">#REF!</definedName>
    <definedName name="_C3409_0020_0020" localSheetId="4">#REF!</definedName>
    <definedName name="_C3409_0020_0020">#REF!</definedName>
    <definedName name="_C3409_0030_0010" localSheetId="107">#REF!</definedName>
    <definedName name="_C3409_0030_0010" localSheetId="4">#REF!</definedName>
    <definedName name="_C3409_0030_0010">#REF!</definedName>
    <definedName name="_C3409_0030_0020" localSheetId="107">#REF!</definedName>
    <definedName name="_C3409_0030_0020" localSheetId="4">#REF!</definedName>
    <definedName name="_C3409_0030_0020">#REF!</definedName>
    <definedName name="_C3409_0040_0010" localSheetId="107">#REF!</definedName>
    <definedName name="_C3409_0040_0010" localSheetId="4">#REF!</definedName>
    <definedName name="_C3409_0040_0010">#REF!</definedName>
    <definedName name="_C3409_0040_0020" localSheetId="107">#REF!</definedName>
    <definedName name="_C3409_0040_0020" localSheetId="4">#REF!</definedName>
    <definedName name="_C3409_0040_0020">#REF!</definedName>
    <definedName name="_C3409_0050_0010" localSheetId="107">#REF!</definedName>
    <definedName name="_C3409_0050_0010" localSheetId="4">#REF!</definedName>
    <definedName name="_C3409_0050_0010">#REF!</definedName>
    <definedName name="_C3409_0050_0020" localSheetId="107">#REF!</definedName>
    <definedName name="_C3409_0050_0020" localSheetId="4">#REF!</definedName>
    <definedName name="_C3409_0050_0020">#REF!</definedName>
    <definedName name="_C3409_0060_0010" localSheetId="107">#REF!</definedName>
    <definedName name="_C3409_0060_0010" localSheetId="4">#REF!</definedName>
    <definedName name="_C3409_0060_0010">#REF!</definedName>
    <definedName name="_C3409_0060_0020" localSheetId="107">#REF!</definedName>
    <definedName name="_C3409_0060_0020" localSheetId="4">#REF!</definedName>
    <definedName name="_C3409_0060_0020">#REF!</definedName>
    <definedName name="_C3409_0070_0030" localSheetId="107">#REF!</definedName>
    <definedName name="_C3409_0070_0030" localSheetId="4">#REF!</definedName>
    <definedName name="_C3409_0070_0030">#REF!</definedName>
    <definedName name="_C3409_0070_0040" localSheetId="107">#REF!</definedName>
    <definedName name="_C3409_0070_0040" localSheetId="4">#REF!</definedName>
    <definedName name="_C3409_0070_0040">#REF!</definedName>
    <definedName name="_C3409_0080_0030" localSheetId="107">#REF!</definedName>
    <definedName name="_C3409_0080_0030" localSheetId="4">#REF!</definedName>
    <definedName name="_C3409_0080_0030">#REF!</definedName>
    <definedName name="_C3409_0080_0040" localSheetId="107">#REF!</definedName>
    <definedName name="_C3409_0080_0040" localSheetId="4">#REF!</definedName>
    <definedName name="_C3409_0080_0040">#REF!</definedName>
    <definedName name="_C3410_0010_0020" localSheetId="107">#REF!</definedName>
    <definedName name="_C3410_0010_0020" localSheetId="4">#REF!</definedName>
    <definedName name="_C3410_0010_0020">#REF!</definedName>
    <definedName name="_C3410_0020_0010" localSheetId="107">#REF!</definedName>
    <definedName name="_C3410_0020_0010" localSheetId="4">#REF!</definedName>
    <definedName name="_C3410_0020_0010">#REF!</definedName>
    <definedName name="_C3410_0020_0020" localSheetId="107">#REF!</definedName>
    <definedName name="_C3410_0020_0020" localSheetId="4">#REF!</definedName>
    <definedName name="_C3410_0020_0020">#REF!</definedName>
    <definedName name="_C3410_0030_0010" localSheetId="107">#REF!</definedName>
    <definedName name="_C3410_0030_0010" localSheetId="4">#REF!</definedName>
    <definedName name="_C3410_0030_0010">#REF!</definedName>
    <definedName name="_C3410_0030_0020" localSheetId="107">#REF!</definedName>
    <definedName name="_C3410_0030_0020" localSheetId="4">#REF!</definedName>
    <definedName name="_C3410_0030_0020">#REF!</definedName>
    <definedName name="_C3410_0040_0010" localSheetId="107">#REF!</definedName>
    <definedName name="_C3410_0040_0010" localSheetId="4">#REF!</definedName>
    <definedName name="_C3410_0040_0010">#REF!</definedName>
    <definedName name="_C3410_0040_0020" localSheetId="107">#REF!</definedName>
    <definedName name="_C3410_0040_0020" localSheetId="4">#REF!</definedName>
    <definedName name="_C3410_0040_0020">#REF!</definedName>
    <definedName name="_C3410_0050_0010" localSheetId="107">#REF!</definedName>
    <definedName name="_C3410_0050_0010" localSheetId="4">#REF!</definedName>
    <definedName name="_C3410_0050_0010">#REF!</definedName>
    <definedName name="_C3410_0050_0020" localSheetId="107">#REF!</definedName>
    <definedName name="_C3410_0050_0020" localSheetId="4">#REF!</definedName>
    <definedName name="_C3410_0050_0020">#REF!</definedName>
    <definedName name="_C3410_0060_0010" localSheetId="107">#REF!</definedName>
    <definedName name="_C3410_0060_0010" localSheetId="4">#REF!</definedName>
    <definedName name="_C3410_0060_0010">#REF!</definedName>
    <definedName name="_C3410_0060_0020" localSheetId="107">#REF!</definedName>
    <definedName name="_C3410_0060_0020" localSheetId="4">#REF!</definedName>
    <definedName name="_C3410_0060_0020">#REF!</definedName>
    <definedName name="_C3410_0070_0010" localSheetId="107">#REF!</definedName>
    <definedName name="_C3410_0070_0010" localSheetId="4">#REF!</definedName>
    <definedName name="_C3410_0070_0010">#REF!</definedName>
    <definedName name="_C3410_0080_0010" localSheetId="107">#REF!</definedName>
    <definedName name="_C3410_0080_0010" localSheetId="4">#REF!</definedName>
    <definedName name="_C3410_0080_0010">#REF!</definedName>
    <definedName name="_C3410_0080_0020" localSheetId="107">#REF!</definedName>
    <definedName name="_C3410_0080_0020" localSheetId="4">#REF!</definedName>
    <definedName name="_C3410_0080_0020">#REF!</definedName>
    <definedName name="_C3410_0090_0010" localSheetId="107">#REF!</definedName>
    <definedName name="_C3410_0090_0010" localSheetId="4">#REF!</definedName>
    <definedName name="_C3410_0090_0010">#REF!</definedName>
    <definedName name="_C3410_0090_0020" localSheetId="107">#REF!</definedName>
    <definedName name="_C3410_0090_0020" localSheetId="4">#REF!</definedName>
    <definedName name="_C3410_0090_0020">#REF!</definedName>
    <definedName name="_C3410_0100_0010" localSheetId="107">#REF!</definedName>
    <definedName name="_C3410_0100_0010" localSheetId="4">#REF!</definedName>
    <definedName name="_C3410_0100_0010">#REF!</definedName>
    <definedName name="_C3410_0100_0020" localSheetId="107">#REF!</definedName>
    <definedName name="_C3410_0100_0020" localSheetId="4">#REF!</definedName>
    <definedName name="_C3410_0100_0020">#REF!</definedName>
    <definedName name="_C3410_0110_0020" localSheetId="107">#REF!</definedName>
    <definedName name="_C3410_0110_0020" localSheetId="4">#REF!</definedName>
    <definedName name="_C3410_0110_0020">#REF!</definedName>
    <definedName name="_C3410_0120_0010" localSheetId="107">#REF!</definedName>
    <definedName name="_C3410_0120_0010" localSheetId="4">#REF!</definedName>
    <definedName name="_C3410_0120_0010">#REF!</definedName>
    <definedName name="_C3410_0120_0020" localSheetId="107">#REF!</definedName>
    <definedName name="_C3410_0120_0020" localSheetId="4">#REF!</definedName>
    <definedName name="_C3410_0120_0020">#REF!</definedName>
    <definedName name="_C3410_0130_0010" localSheetId="107">#REF!</definedName>
    <definedName name="_C3410_0130_0010" localSheetId="4">#REF!</definedName>
    <definedName name="_C3410_0130_0010">#REF!</definedName>
    <definedName name="_C3410_0130_0020" localSheetId="107">#REF!</definedName>
    <definedName name="_C3410_0130_0020" localSheetId="4">#REF!</definedName>
    <definedName name="_C3410_0130_0020">#REF!</definedName>
    <definedName name="_C3410_0140_0010" localSheetId="107">#REF!</definedName>
    <definedName name="_C3410_0140_0010" localSheetId="4">#REF!</definedName>
    <definedName name="_C3410_0140_0010">#REF!</definedName>
    <definedName name="_C3410_0140_0020" localSheetId="107">#REF!</definedName>
    <definedName name="_C3410_0140_0020" localSheetId="4">#REF!</definedName>
    <definedName name="_C3410_0140_0020">#REF!</definedName>
    <definedName name="_C3410_0150_0010" localSheetId="107">#REF!</definedName>
    <definedName name="_C3410_0150_0010" localSheetId="4">#REF!</definedName>
    <definedName name="_C3410_0150_0010">#REF!</definedName>
    <definedName name="_C3410_0150_0020" localSheetId="107">#REF!</definedName>
    <definedName name="_C3410_0150_0020" localSheetId="4">#REF!</definedName>
    <definedName name="_C3410_0150_0020">#REF!</definedName>
    <definedName name="_C3410_0160_0010" localSheetId="107">#REF!</definedName>
    <definedName name="_C3410_0160_0010" localSheetId="4">#REF!</definedName>
    <definedName name="_C3410_0160_0010">#REF!</definedName>
    <definedName name="_C3410_0160_0020" localSheetId="107">#REF!</definedName>
    <definedName name="_C3410_0160_0020" localSheetId="4">#REF!</definedName>
    <definedName name="_C3410_0160_0020">#REF!</definedName>
    <definedName name="_C3410_0170_0010" localSheetId="107">#REF!</definedName>
    <definedName name="_C3410_0170_0010" localSheetId="4">#REF!</definedName>
    <definedName name="_C3410_0170_0010">#REF!</definedName>
    <definedName name="_C3410_0180_0010" localSheetId="107">#REF!</definedName>
    <definedName name="_C3410_0180_0010" localSheetId="4">#REF!</definedName>
    <definedName name="_C3410_0180_0010">#REF!</definedName>
    <definedName name="_C3410_0180_0020" localSheetId="107">#REF!</definedName>
    <definedName name="_C3410_0180_0020" localSheetId="4">#REF!</definedName>
    <definedName name="_C3410_0180_0020">#REF!</definedName>
    <definedName name="_C3410_0190_0010" localSheetId="107">#REF!</definedName>
    <definedName name="_C3410_0190_0010" localSheetId="4">#REF!</definedName>
    <definedName name="_C3410_0190_0010">#REF!</definedName>
    <definedName name="_C3410_0190_0020" localSheetId="107">#REF!</definedName>
    <definedName name="_C3410_0190_0020" localSheetId="4">#REF!</definedName>
    <definedName name="_C3410_0190_0020">#REF!</definedName>
    <definedName name="_C3410_0200_0010" localSheetId="107">#REF!</definedName>
    <definedName name="_C3410_0200_0010" localSheetId="4">#REF!</definedName>
    <definedName name="_C3410_0200_0010">#REF!</definedName>
    <definedName name="_C3410_0200_0020" localSheetId="107">#REF!</definedName>
    <definedName name="_C3410_0200_0020" localSheetId="4">#REF!</definedName>
    <definedName name="_C3410_0200_0020">#REF!</definedName>
    <definedName name="_C4700_0300_0010" localSheetId="107">#REF!</definedName>
    <definedName name="_C4700_0300_0010" localSheetId="4">#REF!</definedName>
    <definedName name="_C4700_0300_0010">#REF!</definedName>
    <definedName name="_C4700_0330_0010" localSheetId="107">#REF!</definedName>
    <definedName name="_C4700_0330_0010" localSheetId="4">#REF!</definedName>
    <definedName name="_C4700_0330_0010">#REF!</definedName>
    <definedName name="_C4700_0350_0010" localSheetId="107">#REF!</definedName>
    <definedName name="_C4700_0350_0010" localSheetId="4">#REF!</definedName>
    <definedName name="_C4700_0350_0010">#REF!</definedName>
    <definedName name="_C4700_0360_0010" localSheetId="107">#REF!</definedName>
    <definedName name="_C4700_0360_0010" localSheetId="4">#REF!</definedName>
    <definedName name="_C4700_0360_0010">#REF!</definedName>
    <definedName name="_C4700_0420_0010" localSheetId="107">#REF!</definedName>
    <definedName name="_C4700_0420_0010" localSheetId="4">#REF!</definedName>
    <definedName name="_C4700_0420_0010">#REF!</definedName>
    <definedName name="_C4700_0440_0010" localSheetId="107">#REF!</definedName>
    <definedName name="_C4700_0440_0010" localSheetId="4">#REF!</definedName>
    <definedName name="_C4700_0440_0010">#REF!</definedName>
    <definedName name="_C7200_TOTAL_0010_0040" localSheetId="107">#REF!</definedName>
    <definedName name="_C7200_TOTAL_0010_0040" localSheetId="4">#REF!</definedName>
    <definedName name="_C7200_TOTAL_0010_0040">#REF!</definedName>
    <definedName name="_C7300_TOTAL_0010_0060" localSheetId="107">#REF!</definedName>
    <definedName name="_C7300_TOTAL_0010_0060" localSheetId="4">#REF!</definedName>
    <definedName name="_C7300_TOTAL_0010_0060">#REF!</definedName>
    <definedName name="_C7400_TOTAL_0010_0140" localSheetId="107">#REF!</definedName>
    <definedName name="_C7400_TOTAL_0010_0140" localSheetId="4">#REF!</definedName>
    <definedName name="_C7400_TOTAL_0010_0140">#REF!</definedName>
    <definedName name="_C7400_TOTAL_0010_0150" localSheetId="107">#REF!</definedName>
    <definedName name="_C7400_TOTAL_0010_0150" localSheetId="4">#REF!</definedName>
    <definedName name="_C7400_TOTAL_0010_0150">#REF!</definedName>
    <definedName name="_C7400_TOTAL_0010_0160" localSheetId="107">#REF!</definedName>
    <definedName name="_C7400_TOTAL_0010_0160" localSheetId="4">#REF!</definedName>
    <definedName name="_C7400_TOTAL_0010_0160">#REF!</definedName>
    <definedName name="_C7600_TOTAL_0020_0010" localSheetId="107">#REF!</definedName>
    <definedName name="_C7600_TOTAL_0020_0010" localSheetId="4">#REF!</definedName>
    <definedName name="_C7600_TOTAL_0020_0010">#REF!</definedName>
    <definedName name="_C7600_TOTAL_0030_0010" localSheetId="107">#REF!</definedName>
    <definedName name="_C7600_TOTAL_0030_0010" localSheetId="4">#REF!</definedName>
    <definedName name="_C7600_TOTAL_0030_0010">#REF!</definedName>
    <definedName name="_C8400_TOTAL_0010_0020" localSheetId="107">#REF!</definedName>
    <definedName name="_C8400_TOTAL_0010_0020" localSheetId="4">#REF!</definedName>
    <definedName name="_C8400_TOTAL_0010_0020">#REF!</definedName>
    <definedName name="_C8400_TOTAL_0120_0030" localSheetId="107">#REF!</definedName>
    <definedName name="_C8400_TOTAL_0120_0030" localSheetId="4">#REF!</definedName>
    <definedName name="_C8400_TOTAL_0120_0030">#REF!</definedName>
    <definedName name="_C8400_TOTAL_0220_0040" localSheetId="107">#REF!</definedName>
    <definedName name="_C8400_TOTAL_0220_0040" localSheetId="4">#REF!</definedName>
    <definedName name="_C8400_TOTAL_0220_0040">#REF!</definedName>
    <definedName name="_xlnm._FilterDatabase" localSheetId="38" hidden="1">CQ4OFFperC!$D$8:$K$19</definedName>
    <definedName name="_xlnm._FilterDatabase" localSheetId="37" hidden="1">CQ4ONperC!$D$8:$K$19</definedName>
    <definedName name="_ftn1" localSheetId="84">'MR3'!#REF!</definedName>
    <definedName name="_ftnref1" localSheetId="84">'MR3'!$H$11</definedName>
    <definedName name="_ftnref1_50" localSheetId="107">#REF!</definedName>
    <definedName name="_ftnref1_50">#REF!</definedName>
    <definedName name="_ftnref1_50_10" localSheetId="107">#REF!</definedName>
    <definedName name="_ftnref1_50_10">#REF!</definedName>
    <definedName name="_ftnref1_50_15" localSheetId="107">#REF!</definedName>
    <definedName name="_ftnref1_50_15">#REF!</definedName>
    <definedName name="_ftnref1_50_18" localSheetId="107">#REF!</definedName>
    <definedName name="_ftnref1_50_18">#REF!</definedName>
    <definedName name="_ftnref1_50_19" localSheetId="107">#REF!</definedName>
    <definedName name="_ftnref1_50_19">#REF!</definedName>
    <definedName name="_ftnref1_50_20" localSheetId="107">#REF!</definedName>
    <definedName name="_ftnref1_50_20">#REF!</definedName>
    <definedName name="_ftnref1_50_21" localSheetId="107">#REF!</definedName>
    <definedName name="_ftnref1_50_21">#REF!</definedName>
    <definedName name="_ftnref1_50_23" localSheetId="107">#REF!</definedName>
    <definedName name="_ftnref1_50_23">#REF!</definedName>
    <definedName name="_ftnref1_50_24" localSheetId="107">#REF!</definedName>
    <definedName name="_ftnref1_50_24">#REF!</definedName>
    <definedName name="_ftnref1_50_4" localSheetId="107">#REF!</definedName>
    <definedName name="_ftnref1_50_4">#REF!</definedName>
    <definedName name="_ftnref1_50_5" localSheetId="107">#REF!</definedName>
    <definedName name="_ftnref1_50_5">#REF!</definedName>
    <definedName name="_ftnref1_51" localSheetId="107">#REF!</definedName>
    <definedName name="_ftnref1_51">#REF!</definedName>
    <definedName name="_ftnref1_51_10" localSheetId="107">#REF!</definedName>
    <definedName name="_ftnref1_51_10">#REF!</definedName>
    <definedName name="_ftnref1_51_15" localSheetId="107">#REF!</definedName>
    <definedName name="_ftnref1_51_15">#REF!</definedName>
    <definedName name="_ftnref1_51_18" localSheetId="107">#REF!</definedName>
    <definedName name="_ftnref1_51_18">#REF!</definedName>
    <definedName name="_ftnref1_51_19" localSheetId="107">#REF!</definedName>
    <definedName name="_ftnref1_51_19">#REF!</definedName>
    <definedName name="_ftnref1_51_20" localSheetId="107">#REF!</definedName>
    <definedName name="_ftnref1_51_20">#REF!</definedName>
    <definedName name="_ftnref1_51_21" localSheetId="107">#REF!</definedName>
    <definedName name="_ftnref1_51_21">#REF!</definedName>
    <definedName name="_ftnref1_51_23" localSheetId="107">#REF!</definedName>
    <definedName name="_ftnref1_51_23">#REF!</definedName>
    <definedName name="_ftnref1_51_24" localSheetId="107">#REF!</definedName>
    <definedName name="_ftnref1_51_24">#REF!</definedName>
    <definedName name="_ftnref1_51_4" localSheetId="107">#REF!</definedName>
    <definedName name="_ftnref1_51_4">#REF!</definedName>
    <definedName name="_ftnref1_51_5" localSheetId="107">#REF!</definedName>
    <definedName name="_ftnref1_51_5">#REF!</definedName>
    <definedName name="_h" localSheetId="107">#REF!</definedName>
    <definedName name="_h">#REF!</definedName>
    <definedName name="_M0100_0100_0010" localSheetId="107">#REF!</definedName>
    <definedName name="_M0100_0100_0010" localSheetId="4">#REF!</definedName>
    <definedName name="_M0100_0100_0010">#REF!</definedName>
    <definedName name="_M0100_0110_0010" localSheetId="107">#REF!</definedName>
    <definedName name="_M0100_0110_0010" localSheetId="4">#REF!</definedName>
    <definedName name="_M0100_0110_0010">#REF!</definedName>
    <definedName name="_M0100_0200_0010" localSheetId="107">#REF!</definedName>
    <definedName name="_M0100_0200_0010" localSheetId="4">#REF!</definedName>
    <definedName name="_M0100_0200_0010">#REF!</definedName>
    <definedName name="_M0100_0210_0010" localSheetId="107">#REF!</definedName>
    <definedName name="_M0100_0210_0010" localSheetId="4">#REF!</definedName>
    <definedName name="_M0100_0210_0010">#REF!</definedName>
    <definedName name="_M0100_0300_0010" localSheetId="107">#REF!</definedName>
    <definedName name="_M0100_0300_0010" localSheetId="4">#REF!</definedName>
    <definedName name="_M0100_0300_0010">#REF!</definedName>
    <definedName name="_M0100_0310_0010" localSheetId="107">#REF!</definedName>
    <definedName name="_M0100_0310_0010" localSheetId="4">#REF!</definedName>
    <definedName name="_M0100_0310_0010">#REF!</definedName>
    <definedName name="_M0100_0320_0010" localSheetId="107">#REF!</definedName>
    <definedName name="_M0100_0320_0010" localSheetId="4">#REF!</definedName>
    <definedName name="_M0100_0320_0010">#REF!</definedName>
    <definedName name="_M0100_0330_0010" localSheetId="107">#REF!</definedName>
    <definedName name="_M0100_0330_0010" localSheetId="4">#REF!</definedName>
    <definedName name="_M0100_0330_0010">#REF!</definedName>
    <definedName name="a">#REF!</definedName>
    <definedName name="a03f952197b1f4ba492342f1c81adeb94_r1_c1" localSheetId="71" hidden="1">'CCR5'!$D$9</definedName>
    <definedName name="a03f952197b1f4ba492342f1c81adeb94_r9_c8" localSheetId="71" hidden="1">'CCR5'!$K$17</definedName>
    <definedName name="a0871d6f078c9470bb3a863316416a3ef_r1_c1" localSheetId="4" hidden="1">'OV1'!$E$7</definedName>
    <definedName name="a0871d6f078c9470bb3a863316416a3ef_r38_c3" localSheetId="4" hidden="1">'OV1'!$G$39</definedName>
    <definedName name="a08e5627b77b34f1cbcfe25f4896247b9" localSheetId="107" hidden="1">#REF!</definedName>
    <definedName name="a08e5627b77b34f1cbcfe25f4896247b9" localSheetId="4" hidden="1">#REF!</definedName>
    <definedName name="a08e5627b77b34f1cbcfe25f4896247b9" hidden="1">#REF!</definedName>
    <definedName name="a0cfc03404b524dbf806b31da4ae72ece_r1_c1" localSheetId="84" hidden="1">'MR3'!#REF!</definedName>
    <definedName name="a0cfc03404b524dbf806b31da4ae72ece_r11_c1" localSheetId="84" hidden="1">'MR3'!#REF!</definedName>
    <definedName name="a0db82ded75be4a46b0e2afb54f654850_r1_c1" localSheetId="21" hidden="1">'LR2'!$E$7</definedName>
    <definedName name="a0db82ded75be4a46b0e2afb54f654850_r64_c2" localSheetId="21" hidden="1">'LR2'!$F$72</definedName>
    <definedName name="a0eb937df7240422faedede5a8df2d73d" localSheetId="107" hidden="1">#REF!</definedName>
    <definedName name="a0eb937df7240422faedede5a8df2d73d" localSheetId="4" hidden="1">#REF!</definedName>
    <definedName name="a0eb937df7240422faedede5a8df2d73d" hidden="1">#REF!</definedName>
    <definedName name="a16583c55c59440b482fd1b9daa5fd229_r1_c1" localSheetId="58" hidden="1">'CR8'!$D$7</definedName>
    <definedName name="a16583c55c59440b482fd1b9daa5fd229_r9_c1" localSheetId="58" hidden="1">'CR8'!$D$15</definedName>
    <definedName name="a2348b159242d41f0a10f1c9ac3e0e86b_r1_c1" localSheetId="36" hidden="1">CQ4TOT!$D$9</definedName>
    <definedName name="a2348b159242d41f0a10f1c9ac3e0e86b_r3_c7" localSheetId="36" hidden="1">CQ4TOT!$J$11</definedName>
    <definedName name="a26a1f635a4194fa7b6de16f34208393c_r1_c1" localSheetId="10" hidden="1">'LI1'!$D$27</definedName>
    <definedName name="a26a1f635a4194fa7b6de16f34208393c_r17_c7" localSheetId="10" hidden="1">'LI1'!#REF!</definedName>
    <definedName name="a29d0d9b1858749028dba90a77cac47a3_r1_c1" localSheetId="44" hidden="1">CRE!$D$7</definedName>
    <definedName name="a29d0d9b1858749028dba90a77cac47a3_r5_c1" localSheetId="44" hidden="1">CRE!$D$11</definedName>
    <definedName name="a2a654e85c6ef4e12a6ce8f809e596a58_r1_c1" localSheetId="16" hidden="1">'CC2'!$D$7</definedName>
    <definedName name="a2a654e85c6ef4e12a6ce8f809e596a58_r27_c2" localSheetId="16" hidden="1">'CC2'!$E$33</definedName>
    <definedName name="a2b87b47b7cd247f9bfba2a12d7faf703_r1_c1" localSheetId="90" hidden="1">'REM3'!$D$8</definedName>
    <definedName name="a2b87b47b7cd247f9bfba2a12d7faf703_r25_c8" localSheetId="90" hidden="1">'REM3'!$K$32</definedName>
    <definedName name="a36310d03ca03457098abd4b3664d0bcb_r1_c1" localSheetId="24" hidden="1">LIQA!$D$6</definedName>
    <definedName name="a36310d03ca03457098abd4b3664d0bcb_r13_c1" localSheetId="24" hidden="1">LIQA!$D$18</definedName>
    <definedName name="a3940aa5afe04422584b8f230c720a807">#REF!</definedName>
    <definedName name="a3cb2420c2f214733983e318942cdad64_r1_c1" localSheetId="85" hidden="1">ORA!$D$7</definedName>
    <definedName name="a3cb2420c2f214733983e318942cdad64_r4_c1" localSheetId="85" hidden="1">ORA!$D$10</definedName>
    <definedName name="a3d29420ae837427cb18fe351287c5fd9">#REF!</definedName>
    <definedName name="a3f8c3c331832434fa5c1cab0f7b43303_r1_c1" localSheetId="79" hidden="1">SECA!$D$7</definedName>
    <definedName name="a3f8c3c331832434fa5c1cab0f7b43303_r9_c1" localSheetId="79" hidden="1">SECA!$D$15</definedName>
    <definedName name="a4019ed88155948e7bec1b63a9ecdc33d_r1_c1" localSheetId="87" hidden="1">REMA!$F$7</definedName>
    <definedName name="a4019ed88155948e7bec1b63a9ecdc33d_r28_c1" localSheetId="87" hidden="1">REMA!$F$34</definedName>
    <definedName name="a4741f4eeedf34b10b05e22b8709f1840_r1_c1" localSheetId="42" hidden="1">'CR5'!#REF!</definedName>
    <definedName name="a4741f4eeedf34b10b05e22b8709f1840_r17_c17" localSheetId="42" hidden="1">'CR5'!#REF!</definedName>
    <definedName name="a4a491985e99c4481a44488365163b2f7_r1_c1" localSheetId="91" hidden="1">'REM4'!$D$7</definedName>
    <definedName name="a4a491985e99c4481a44488365163b2f7_r12_c1" localSheetId="91" hidden="1">'REM4'!$D$18</definedName>
    <definedName name="a548d98a0bd63469fb606e905a585e05b_r1_c1" localSheetId="35" hidden="1">'CQ3'!$D$10</definedName>
    <definedName name="a548d98a0bd63469fb606e905a585e05b_r23_c12" localSheetId="35" hidden="1">'CQ3'!$O$32</definedName>
    <definedName name="a567683751bbc40d296d0e95a69729448" localSheetId="107" hidden="1">#REF!</definedName>
    <definedName name="a567683751bbc40d296d0e95a69729448" localSheetId="4" hidden="1">#REF!</definedName>
    <definedName name="a567683751bbc40d296d0e95a69729448" hidden="1">#REF!</definedName>
    <definedName name="a5d6e1afba05b4ab0b2354ce364adfe47_r1_c1" localSheetId="20" hidden="1">'LR1'!$D$8</definedName>
    <definedName name="a5d6e1afba05b4ab0b2354ce364adfe47_r15_c1" localSheetId="20" hidden="1">'LR1'!$D$22</definedName>
    <definedName name="a60be3976996f44289ffa5c443eb28add_r1_c1" localSheetId="25" hidden="1">LIQB!$D$7</definedName>
    <definedName name="a60be3976996f44289ffa5c443eb28add_r7_c1" localSheetId="25" hidden="1">LIQB!$D$13</definedName>
    <definedName name="a617c74cff1084f22abc938168ec083ca_r1_c1" localSheetId="33" hidden="1">CR1A!$D$8</definedName>
    <definedName name="a617c74cff1084f22abc938168ec083ca_r3_c6" localSheetId="33" hidden="1">CR1A!$I$10</definedName>
    <definedName name="a62a4906083e44cf286bb9b8286319899_r1_c1" localSheetId="16" hidden="1">'CC2'!$D$36</definedName>
    <definedName name="a62a4906083e44cf286bb9b8286319899_r18_c2" localSheetId="16" hidden="1">'CC2'!$E$53</definedName>
    <definedName name="a65aed5a6848e40ab8905c516614b232e_r1_c1" localSheetId="10" hidden="1">'LI1'!$D$8</definedName>
    <definedName name="a65aed5a6848e40ab8905c516614b232e_r17_c7" localSheetId="10" hidden="1">'LI1'!#REF!</definedName>
    <definedName name="a6c9916f5dc3148c6b32bcb0560367662_r1_c1" localSheetId="60" hidden="1">'CR9AIRB--10'!$D$9</definedName>
    <definedName name="a6c9916f5dc3148c6b32bcb0560367662_r1_c1" localSheetId="65" hidden="1">'CR9AIRB--100'!$D$9</definedName>
    <definedName name="a6c9916f5dc3148c6b32bcb0560367662_r1_c1" localSheetId="66" hidden="1">'CR9AIRB--150'!$D$9</definedName>
    <definedName name="a6c9916f5dc3148c6b32bcb0560367662_r1_c1" localSheetId="67" hidden="1">'CR9AIRB--160'!$D$9</definedName>
    <definedName name="a6c9916f5dc3148c6b32bcb0560367662_r1_c1" localSheetId="61" hidden="1">'CR9AIRB--20'!$D$9</definedName>
    <definedName name="a6c9916f5dc3148c6b32bcb0560367662_r1_c1" localSheetId="62" hidden="1">'CR9AIRB--40'!$D$9</definedName>
    <definedName name="a6c9916f5dc3148c6b32bcb0560367662_r1_c1" localSheetId="63" hidden="1">'CR9AIRB--50'!$D$9</definedName>
    <definedName name="a6c9916f5dc3148c6b32bcb0560367662_r1_c1" localSheetId="64" hidden="1">'CR9AIRB--60'!$D$9</definedName>
    <definedName name="a6c9916f5dc3148c6b32bcb0560367662_r1_c1" localSheetId="73" hidden="1">CR9AIRBInvisible!$D$9</definedName>
    <definedName name="a6c9916f5dc3148c6b32bcb0560367662_r1_c1" localSheetId="59" hidden="1">'CR9AIRB--x1'!$D$9</definedName>
    <definedName name="a6c9916f5dc3148c6b32bcb0560367662_r17_c6" localSheetId="60" hidden="1">'CR9AIRB--10'!$I$25</definedName>
    <definedName name="a6c9916f5dc3148c6b32bcb0560367662_r17_c6" localSheetId="65" hidden="1">'CR9AIRB--100'!$I$25</definedName>
    <definedName name="a6c9916f5dc3148c6b32bcb0560367662_r17_c6" localSheetId="66" hidden="1">'CR9AIRB--150'!$I$25</definedName>
    <definedName name="a6c9916f5dc3148c6b32bcb0560367662_r17_c6" localSheetId="67" hidden="1">'CR9AIRB--160'!$I$25</definedName>
    <definedName name="a6c9916f5dc3148c6b32bcb0560367662_r17_c6" localSheetId="61" hidden="1">'CR9AIRB--20'!$I$25</definedName>
    <definedName name="a6c9916f5dc3148c6b32bcb0560367662_r17_c6" localSheetId="62" hidden="1">'CR9AIRB--40'!$I$25</definedName>
    <definedName name="a6c9916f5dc3148c6b32bcb0560367662_r17_c6" localSheetId="63" hidden="1">'CR9AIRB--50'!$I$25</definedName>
    <definedName name="a6c9916f5dc3148c6b32bcb0560367662_r17_c6" localSheetId="64" hidden="1">'CR9AIRB--60'!$I$25</definedName>
    <definedName name="a6c9916f5dc3148c6b32bcb0560367662_r17_c6" localSheetId="73" hidden="1">CR9AIRBInvisible!$I$25</definedName>
    <definedName name="a6c9916f5dc3148c6b32bcb0560367662_r17_c6" localSheetId="59" hidden="1">'CR9AIRB--x1'!$I$25</definedName>
    <definedName name="a6e176eb182964025973ffb982306afbd_r1_c1" localSheetId="74" hidden="1">CR9FIRBInvisible!$D$9</definedName>
    <definedName name="a6e176eb182964025973ffb982306afbd_r17_c6" localSheetId="74" hidden="1">CR9FIRBInvisible!$I$25</definedName>
    <definedName name="a6f8ff1968d634ea4b3d8b62795dc0061_r1_c1" localSheetId="92" hidden="1">'REM5'!$D$7</definedName>
    <definedName name="a6f8ff1968d634ea4b3d8b62795dc0061_r7_c10" localSheetId="92" hidden="1">'REM5'!$M$13</definedName>
    <definedName name="a711b65aad5ad47b2b96403329d7937af_r1_c1" localSheetId="94" hidden="1">'AE2'!$D$8</definedName>
    <definedName name="a711b65aad5ad47b2b96403329d7937af_r14_c4" localSheetId="94" hidden="1">'AE2'!$G$21</definedName>
    <definedName name="a759d1fc6824646ce85735c5922aea1c4_r1_c1" localSheetId="95" hidden="1">'AE3'!$D$7</definedName>
    <definedName name="a759d1fc6824646ce85735c5922aea1c4_r1_c2" localSheetId="95" hidden="1">'AE3'!$E$7</definedName>
    <definedName name="a770c0557423149558155161f77b227f4_r1_c1" localSheetId="45" hidden="1">CR6A!$D$7</definedName>
    <definedName name="a770c0557423149558155161f77b227f4_r16_c5" localSheetId="45" hidden="1">CR6A!$H$25</definedName>
    <definedName name="a78cf68e126ca4bc9806aa1c0e2495588_r1_c1" localSheetId="86" hidden="1">'OR1'!#REF!</definedName>
    <definedName name="a78cf68e126ca4bc9806aa1c0e2495588_r5_c8" localSheetId="86" hidden="1">'OR1'!#REF!</definedName>
    <definedName name="a7bbc46d3d853422b8558d1a70c58e38c_r1_c1" localSheetId="32" hidden="1">'CR1'!$D$9</definedName>
    <definedName name="a7bbc46d3d853422b8558d1a70c58e38c_r23_c15" localSheetId="32" hidden="1">'CR1'!$R$31</definedName>
    <definedName name="a7c7d2ee4062643c3b20b8d6a5fee9d1d_r1_c1" localSheetId="75" hidden="1">CCR4AIRBInvisible!$E$8</definedName>
    <definedName name="a7c7d2ee4062643c3b20b8d6a5fee9d1d_r9_c7" localSheetId="75" hidden="1">CCR4AIRBInvisible!$K$16</definedName>
    <definedName name="a7e7f92c1770e4d31a537552eb6c5a46f_r1_c1" localSheetId="52" hidden="1">CR6FIRBInvisible!$E$9</definedName>
    <definedName name="a7e7f92c1770e4d31a537552eb6c5a46f_r18_c12" localSheetId="52" hidden="1">CR6FIRBInvisible!$P$26</definedName>
    <definedName name="a83a19dc4a2504f73ba18518a80ed5849_r1_c1" localSheetId="28" hidden="1">CRA!$D$7</definedName>
    <definedName name="a83a19dc4a2504f73ba18518a80ed5849_r4_c1" localSheetId="28" hidden="1">CRA!$D$10</definedName>
    <definedName name="a847b76718feb4913b2200122a4615857_r1_c1" localSheetId="72" hidden="1">'CCR8'!$D$7</definedName>
    <definedName name="a847b76718feb4913b2200122a4615857_r1_c1" localSheetId="78" hidden="1">'CVA1'!$D$7</definedName>
    <definedName name="a847b76718feb4913b2200122a4615857_r1_c1" localSheetId="77" hidden="1">CVAA!$D$7</definedName>
    <definedName name="a847b76718feb4913b2200122a4615857_r20_c2" localSheetId="72" hidden="1">'CCR8'!$E$26</definedName>
    <definedName name="a847b76718feb4913b2200122a4615857_r20_c2" localSheetId="78" hidden="1">'CVA1'!#REF!</definedName>
    <definedName name="a847b76718feb4913b2200122a4615857_r20_c2" localSheetId="77" hidden="1">CVAA!#REF!</definedName>
    <definedName name="a887d6553e8524f0fb635e17b5534c07e_r1_c1" localSheetId="19" hidden="1">CCyB2!$D$7</definedName>
    <definedName name="a887d6553e8524f0fb635e17b5534c07e_r1_c1" localSheetId="23" hidden="1">LRA!#REF!</definedName>
    <definedName name="a887d6553e8524f0fb635e17b5534c07e_r3_c1" localSheetId="19" hidden="1">CCyB2!$D$9</definedName>
    <definedName name="a887d6553e8524f0fb635e17b5534c07e_r3_c1" localSheetId="23" hidden="1">LRA!$D$8</definedName>
    <definedName name="a8b6e3d27fd1944819cd5998fb83ccf23_r1_c1" localSheetId="46" hidden="1">'CR6AIRB--10'!$E$9</definedName>
    <definedName name="a8b6e3d27fd1944819cd5998fb83ccf23_r1_c1" localSheetId="53" hidden="1">'CR6AIRB--100'!$E$9</definedName>
    <definedName name="a8b6e3d27fd1944819cd5998fb83ccf23_r1_c1" localSheetId="54" hidden="1">'CR6AIRB--150'!$E$9</definedName>
    <definedName name="a8b6e3d27fd1944819cd5998fb83ccf23_r1_c1" localSheetId="55" hidden="1">'CR6AIRB--160'!$E$9</definedName>
    <definedName name="a8b6e3d27fd1944819cd5998fb83ccf23_r1_c1" localSheetId="47" hidden="1">'CR6AIRB--20'!$E$9</definedName>
    <definedName name="a8b6e3d27fd1944819cd5998fb83ccf23_r1_c1" localSheetId="48" hidden="1">'CR6AIRB--40'!$E$9</definedName>
    <definedName name="a8b6e3d27fd1944819cd5998fb83ccf23_r1_c1" localSheetId="49" hidden="1">'CR6AIRB--50'!$E$9</definedName>
    <definedName name="a8b6e3d27fd1944819cd5998fb83ccf23_r1_c1" localSheetId="50" hidden="1">'CR6AIRB--60'!$E$9</definedName>
    <definedName name="a8b6e3d27fd1944819cd5998fb83ccf23_r1_c1" localSheetId="51" hidden="1">CR6AIRBInvisible!$E$9</definedName>
    <definedName name="a8b6e3d27fd1944819cd5998fb83ccf23_r18_c12" localSheetId="46" hidden="1">'CR6AIRB--10'!$P$26</definedName>
    <definedName name="a8b6e3d27fd1944819cd5998fb83ccf23_r18_c12" localSheetId="53" hidden="1">'CR6AIRB--100'!$P$26</definedName>
    <definedName name="a8b6e3d27fd1944819cd5998fb83ccf23_r18_c12" localSheetId="54" hidden="1">'CR6AIRB--150'!$P$26</definedName>
    <definedName name="a8b6e3d27fd1944819cd5998fb83ccf23_r18_c12" localSheetId="55" hidden="1">'CR6AIRB--160'!$P$26</definedName>
    <definedName name="a8b6e3d27fd1944819cd5998fb83ccf23_r18_c12" localSheetId="47" hidden="1">'CR6AIRB--20'!$P$26</definedName>
    <definedName name="a8b6e3d27fd1944819cd5998fb83ccf23_r18_c12" localSheetId="48" hidden="1">'CR6AIRB--40'!$P$26</definedName>
    <definedName name="a8b6e3d27fd1944819cd5998fb83ccf23_r18_c12" localSheetId="49" hidden="1">'CR6AIRB--50'!$P$26</definedName>
    <definedName name="a8b6e3d27fd1944819cd5998fb83ccf23_r18_c12" localSheetId="50" hidden="1">'CR6AIRB--60'!$P$26</definedName>
    <definedName name="a8b6e3d27fd1944819cd5998fb83ccf23_r18_c12" localSheetId="51" hidden="1">CR6AIRBInvisible!$P$26</definedName>
    <definedName name="a8b80396ee3d44ca282520d070cda28c1_r1_c1" localSheetId="82" hidden="1">'SEC5'!$D$9</definedName>
    <definedName name="a8b80396ee3d44ca282520d070cda28c1_r12_c3" localSheetId="82" hidden="1">'SEC5'!$F$20</definedName>
    <definedName name="a8fac8442a5e94803abcdc7caed35d5d4_r1_c1" localSheetId="7" hidden="1">OVA!$D$6</definedName>
    <definedName name="a8fac8442a5e94803abcdc7caed35d5d4_r7_c1" localSheetId="7" hidden="1">OVA!$D$12</definedName>
    <definedName name="a921616c3233d42139d0df358bcf27fc3_r1_c1" localSheetId="22" hidden="1">'LR3'!$D$7</definedName>
    <definedName name="a921616c3233d42139d0df358bcf27fc3_r12_c1" localSheetId="22" hidden="1">'LR3'!$D$18</definedName>
    <definedName name="a96e3997c1baf46f88ef1d761e8e3e88d_r1_c1" localSheetId="15" hidden="1">'CC1'!#REF!</definedName>
    <definedName name="a96e3997c1baf46f88ef1d761e8e3e88d_r115_c2" localSheetId="15" hidden="1">'CC1'!$F$120</definedName>
    <definedName name="a9839dfd0e4284fbcad5955b4f2d401ef_r1_c1" localSheetId="27" hidden="1">'LIQ2'!$E$8</definedName>
    <definedName name="a9839dfd0e4284fbcad5955b4f2d401ef_r37_c5" localSheetId="27" hidden="1">'LIQ2'!$I$44</definedName>
    <definedName name="aa54cedad145746df9e75feb88bb89802_r1_c1" localSheetId="3" hidden="1">'KM1'!$E$6</definedName>
    <definedName name="aa54cedad145746df9e75feb88bb89802_r45_c5" localSheetId="3" hidden="1">'KM1'!$I$54</definedName>
    <definedName name="aa5abc85abc4841e2a48851faf7697e0e_r1_c1" localSheetId="9" hidden="1">OVC!$D$6</definedName>
    <definedName name="aa5abc85abc4841e2a48851faf7697e0e_r2_c1" localSheetId="9" hidden="1">OVC!$D$7</definedName>
    <definedName name="aa8b4ee32ce794ff5a8a620006d04ceab_r1_c1" localSheetId="13" hidden="1">LIA!$D$6</definedName>
    <definedName name="aa8b4ee32ce794ff5a8a620006d04ceab_r2_c1" localSheetId="13" hidden="1">LIA!$D$7</definedName>
    <definedName name="aaaaa" localSheetId="107">#REF!</definedName>
    <definedName name="aaaaa" localSheetId="4">#REF!</definedName>
    <definedName name="aaaaa">#REF!</definedName>
    <definedName name="aaae9584ca12044ba889cf115d97ee2ea_r1_c1" localSheetId="16" hidden="1">'CC2'!$D$56</definedName>
    <definedName name="aaae9584ca12044ba889cf115d97ee2ea_r19_c2" localSheetId="16" hidden="1">'CC2'!$E$74</definedName>
    <definedName name="aaefb9a8e464d429bb41b5e2ad5dd7d15_r1_c1" localSheetId="26" hidden="1">'LIQ1'!$E$7</definedName>
    <definedName name="aaefb9a8e464d429bb41b5e2ad5dd7d15_r34_c8" localSheetId="26" hidden="1">'LIQ1'!$L$39</definedName>
    <definedName name="aaf8a8396f740426a8b0af002d1c9073b_r1_c1" localSheetId="11" hidden="1">'LI2'!$D$7</definedName>
    <definedName name="aaf8a8396f740426a8b0af002d1c9073b_r12_c5" localSheetId="11" hidden="1">'LI2'!$H$18</definedName>
    <definedName name="ab04fc3743af74f49a1ad0743b56b5af2_r1_c1" localSheetId="88" hidden="1">'REM1'!$E$6</definedName>
    <definedName name="ab04fc3743af74f49a1ad0743b56b5af2_r20_c4" localSheetId="88" hidden="1">'REM1'!$H$25</definedName>
    <definedName name="ab0976b93d8b4412e84c5559b25a50b1d_r1_c1" localSheetId="5" hidden="1">'CMS1'!$D$7</definedName>
    <definedName name="ab0976b93d8b4412e84c5559b25a50b1d_r8_c5" localSheetId="5" hidden="1">'CMS1'!$H$14</definedName>
    <definedName name="ab46106ed7e5c4ad58c8ea1bfd418c70f_r1_c1" localSheetId="93" hidden="1">'AE1'!$D$7</definedName>
    <definedName name="ab46106ed7e5c4ad58c8ea1bfd418c70f_r9_c8" localSheetId="93" hidden="1">'AE1'!$K$15</definedName>
    <definedName name="ab4d22590b3414a1685dc35be0fcfae30_r1_c1" localSheetId="6" hidden="1">'CMS2'!$E$7</definedName>
    <definedName name="ab4d22590b3414a1685dc35be0fcfae30_r28_c5" localSheetId="6" hidden="1">'CMS2'!$I$34</definedName>
    <definedName name="ab5703f285bd9459d81614fd92e79a317" localSheetId="107" hidden="1">#REF!</definedName>
    <definedName name="ab5703f285bd9459d81614fd92e79a317" localSheetId="4" hidden="1">#REF!</definedName>
    <definedName name="ab5703f285bd9459d81614fd92e79a317" hidden="1">#REF!</definedName>
    <definedName name="ab79b09d6fcad4f4cbf7d0d1d5256a23b_r1_c1" localSheetId="18" hidden="1">CCyB1!$C$10</definedName>
    <definedName name="ab79b09d6fcad4f4cbf7d0d1d5256a23b_r1_c15" localSheetId="18" hidden="1">CCyB1!#REF!</definedName>
    <definedName name="ab7a8512f513f4d859b3961a1a2e2ad42_r1_c1" localSheetId="12" hidden="1">'LI3'!#REF!</definedName>
    <definedName name="ab7a8512f513f4d859b3961a1a2e2ad42_r1_c9" localSheetId="12" hidden="1">'LI3'!$J$8</definedName>
    <definedName name="ab8ff3456037344398c03b911a6bef7dc_r1_c1" localSheetId="39" hidden="1">'CQ5'!$D$10</definedName>
    <definedName name="ab8ff3456037344398c03b911a6bef7dc_r20_c6" localSheetId="39" hidden="1">'CQ5'!$I$29</definedName>
    <definedName name="ab9fb138e3d8543e3ab061ad69244494c_r1_c1" localSheetId="8" hidden="1">OVB!$D$6</definedName>
    <definedName name="ab9fb138e3d8543e3ab061ad69244494c_r5_c1" localSheetId="8" hidden="1">OVB!$D$10</definedName>
    <definedName name="abb09f260442e41d5a85338ea9996b5a3_r1_c1" localSheetId="96" hidden="1">'AE4'!$D$7</definedName>
    <definedName name="abb09f260442e41d5a85338ea9996b5a3_r2_c1" localSheetId="96" hidden="1">'AE4'!$D$8</definedName>
    <definedName name="abcd24104319d477f808557e797ec39b8_r1_c1" localSheetId="69" hidden="1">'CCR1'!$D$7</definedName>
    <definedName name="abcd24104319d477f808557e797ec39b8_r11_c8" localSheetId="69" hidden="1">'CCR1'!$K$17</definedName>
    <definedName name="abf785e4a967d433cb0e8a2e94f2e15eb_r1_c1" localSheetId="40" hidden="1">'CR3'!$D$9</definedName>
    <definedName name="abf785e4a967d433cb0e8a2e94f2e15eb_r5_c5" localSheetId="40" hidden="1">'CR3'!$H$13</definedName>
    <definedName name="abf99646662cb4ddb9ecc238d2db08ad6_r1_c1" localSheetId="108" hidden="1">'KM2'!$F$7</definedName>
    <definedName name="abf99646662cb4ddb9ecc238d2db08ad6_r17_c6" localSheetId="108" hidden="1">'KM2'!$K$23</definedName>
    <definedName name="ac945b5fc537e464394b06671f5553d3b" localSheetId="107" hidden="1">#REF!</definedName>
    <definedName name="ac945b5fc537e464394b06671f5553d3b" localSheetId="4" hidden="1">#REF!</definedName>
    <definedName name="ac945b5fc537e464394b06671f5553d3b" hidden="1">#REF!</definedName>
    <definedName name="ac9e85b1ca71349e799716cbb9c136a16_r1_c1" localSheetId="17" hidden="1">CCA!#REF!</definedName>
    <definedName name="ac9e85b1ca71349e799716cbb9c136a16_r47_c1" localSheetId="17" hidden="1">CCA!#REF!</definedName>
    <definedName name="accafcac4b4044b7782c27b39876d6b24">#REF!</definedName>
    <definedName name="Accounting" localSheetId="107">#REF!</definedName>
    <definedName name="Accounting" localSheetId="4">#REF!</definedName>
    <definedName name="Accounting">#REF!</definedName>
    <definedName name="ad28a852c4a57410a9295a884a2ae15b0_r1_c1" localSheetId="83" hidden="1">MRA!$D$6</definedName>
    <definedName name="ad28a852c4a57410a9295a884a2ae15b0_r3_c1" localSheetId="83" hidden="1">MRA!$D$8</definedName>
    <definedName name="ad29ceeed8e3a4df1b2bf46ae6a842246_r1_c1" localSheetId="14" hidden="1">LIB!$D$6</definedName>
    <definedName name="ad29ceeed8e3a4df1b2bf46ae6a842246_r4_c1" localSheetId="14" hidden="1">LIB!$D$9</definedName>
    <definedName name="ad51e7adea0b84b478e2649cb63c898b3_r1_c1" localSheetId="89" hidden="1">'REM2'!$D$7</definedName>
    <definedName name="ad51e7adea0b84b478e2649cb63c898b3_r14_c4" localSheetId="89" hidden="1">'REM2'!$G$20</definedName>
    <definedName name="ad78568b01e4f4227911f00f8074421f4" hidden="1">#REF!</definedName>
    <definedName name="ad91c6ed3fb054e879dc6549a4b666ad0" hidden="1">#REF!</definedName>
    <definedName name="ae0a5bb0e7a0f441f89c8a82e93267545_r1_c1" localSheetId="41" hidden="1">'CR4'!#REF!</definedName>
    <definedName name="ae0a5bb0e7a0f441f89c8a82e93267545_r17_c6" localSheetId="41" hidden="1">'CR4'!#REF!</definedName>
    <definedName name="ae0bfde96b689446890929d5dabebdc35_r1_c1" localSheetId="29" hidden="1">CRB!$D$7</definedName>
    <definedName name="ae0bfde96b689446890929d5dabebdc35_r1_c1" localSheetId="30" hidden="1">CRC!$D$7</definedName>
    <definedName name="ae0bfde96b689446890929d5dabebdc35_r1_c1" localSheetId="31" hidden="1">CRD!$D$7</definedName>
    <definedName name="ae0bfde96b689446890929d5dabebdc35_r4_c1" localSheetId="29" hidden="1">CRB!$D$10</definedName>
    <definedName name="ae0bfde96b689446890929d5dabebdc35_r4_c1" localSheetId="30" hidden="1">CRC!$D$10</definedName>
    <definedName name="ae0bfde96b689446890929d5dabebdc35_r4_c1" localSheetId="31" hidden="1">CRD!$D$10</definedName>
    <definedName name="ae2e28092ac2d4169979f9d1df8dbc6b2_r1_c1" localSheetId="37" hidden="1">CQ4ONperC!$C$9</definedName>
    <definedName name="ae2e28092ac2d4169979f9d1df8dbc6b2_r1_c9" localSheetId="37" hidden="1">CQ4ONperC!#REF!</definedName>
    <definedName name="ae47c8958958044838f8f5a2702e04543_r1_c1" localSheetId="81" hidden="1">'SEC3'!$D$8</definedName>
    <definedName name="ae47c8958958044838f8f5a2702e04543_r13_c17" localSheetId="81" hidden="1">'SEC3'!$T$20</definedName>
    <definedName name="ae48e24fb44244d399c3dc353100a5562_r1_c1" localSheetId="80" hidden="1">'SEC1'!$D$10</definedName>
    <definedName name="ae48e24fb44244d399c3dc353100a5562_r12_c15" localSheetId="80" hidden="1">'SEC1'!$R$21</definedName>
    <definedName name="ae6c4e4452e664d1a86a9c465cb983cd2_r1_c1" localSheetId="76" hidden="1">CCR4FIRBInvisible!$E$8</definedName>
    <definedName name="ae6c4e4452e664d1a86a9c465cb983cd2_r9_c7" localSheetId="76" hidden="1">CCR4FIRBInvisible!$K$16</definedName>
    <definedName name="aeb5b6c5aaadd4a90adda9127cc63bf66_r1_c1" localSheetId="109" hidden="1">TLAC1!$F$6</definedName>
    <definedName name="aeb5b6c5aaadd4a90adda9127cc63bf66_r45_c3" localSheetId="109" hidden="1">TLAC1!$H$50</definedName>
    <definedName name="af0c655a0746b450cafc5d0ecf6c61a7e">#REF!</definedName>
    <definedName name="af5926a14556b4f20b10860613fdede4a_r1_c1" localSheetId="38" hidden="1">CQ4OFFperC!$C$9</definedName>
    <definedName name="af5926a14556b4f20b10860613fdede4a_r1_c9" localSheetId="38" hidden="1">CQ4OFFperC!#REF!</definedName>
    <definedName name="af8a8e26d1cd04a5bb0aa23433032e485_r1_c1" localSheetId="43" hidden="1">CR6Tot!$E$7</definedName>
    <definedName name="af8a8e26d1cd04a5bb0aa23433032e485_r2_c12" localSheetId="43" hidden="1">CR6Tot!$P$8</definedName>
    <definedName name="afa322becfd8a4dea8b6f21123f8231da_r1_c1" localSheetId="70" hidden="1">'CCR3'!$D$8</definedName>
    <definedName name="afa322becfd8a4dea8b6f21123f8231da_r11_c12" localSheetId="70" hidden="1">'CCR3'!$O$18</definedName>
    <definedName name="afd3160baa3fa455eb3339554dfef6070_r1_c1" localSheetId="57" hidden="1">CR7AAIRB!$E$10</definedName>
    <definedName name="afd3160baa3fa455eb3339554dfef6070_r13_c14" localSheetId="57" hidden="1">CR7AAIRB!$R$22</definedName>
    <definedName name="afe3f66a2119e4876beef34cbc0be4adc_r1_c1" localSheetId="34" hidden="1">'CQ1'!$D$8</definedName>
    <definedName name="afe3f66a2119e4876beef34cbc0be4adc_r11_c8" localSheetId="34" hidden="1">'CQ1'!$K$18</definedName>
    <definedName name="afe65d6d3d6fe4cf8bc5e9610bfe56591_r1_c1" localSheetId="56" hidden="1">'CR7'!$E$7</definedName>
    <definedName name="afe65d6d3d6fe4cf8bc5e9610bfe56591_r32_c2" localSheetId="56" hidden="1">'CR7'!$F$38</definedName>
    <definedName name="Age" localSheetId="107">#REF!</definedName>
    <definedName name="Age" localSheetId="4">#REF!</definedName>
    <definedName name="Age">#REF!</definedName>
    <definedName name="AGUILONIUS" localSheetId="36">#REF!</definedName>
    <definedName name="AGUILONIUS" localSheetId="102">#REF!</definedName>
    <definedName name="AGUILONIUS" localSheetId="103">#REF!</definedName>
    <definedName name="AGUILONIUS" localSheetId="104">#REF!</definedName>
    <definedName name="AGUILONIUS" localSheetId="105">#REF!</definedName>
    <definedName name="AGUILONIUS" localSheetId="106">#REF!</definedName>
    <definedName name="AGUILONIUS" localSheetId="100">#REF!</definedName>
    <definedName name="AGUILONIUS" localSheetId="101">#REF!</definedName>
    <definedName name="AGUILONIUS" localSheetId="3">#REF!</definedName>
    <definedName name="AGUILONIUS" localSheetId="2">#REF!</definedName>
    <definedName name="AGUILONIUS">#REF!</definedName>
    <definedName name="AguWbType" localSheetId="107" hidden="1">"S6CA87E6A-1E82-4363-AEF4-F1955315257B"</definedName>
    <definedName name="AguWbType" localSheetId="4" hidden="1">"S9D08DFCE-E146-4C60-B93E-361C265AD846"</definedName>
    <definedName name="AguWbType" hidden="1">"S6CA87E6A-1E82-4363-AEF4-F1955315257B"</definedName>
    <definedName name="AguWbType2" hidden="1">"XbrlDPM"</definedName>
    <definedName name="AguWwbType2" hidden="1">"S137D2742-7359-4226-9D5F-D5C10DE1A917"</definedName>
    <definedName name="AP" localSheetId="107">#REF!</definedName>
    <definedName name="AP" localSheetId="4">#REF!</definedName>
    <definedName name="AP">#REF!</definedName>
    <definedName name="App" localSheetId="107">#REF!</definedName>
    <definedName name="App" localSheetId="4">#REF!</definedName>
    <definedName name="App">#REF!</definedName>
    <definedName name="AreValuesChangedAfterValidation">"Yes"</definedName>
    <definedName name="AT" localSheetId="107">#REF!</definedName>
    <definedName name="AT" localSheetId="4">#REF!</definedName>
    <definedName name="AT">#REF!</definedName>
    <definedName name="b0f1af3f191544f8bb7ea330a9c45bc69" localSheetId="60" hidden="1">'CR9AIRB--10'!$D$4</definedName>
    <definedName name="b0f1af3f191544f8bb7ea330a9c45bc69" localSheetId="65" hidden="1">'CR9AIRB--100'!$D$4</definedName>
    <definedName name="b0f1af3f191544f8bb7ea330a9c45bc69" localSheetId="66" hidden="1">'CR9AIRB--150'!$D$4</definedName>
    <definedName name="b0f1af3f191544f8bb7ea330a9c45bc69" localSheetId="67" hidden="1">'CR9AIRB--160'!$D$4</definedName>
    <definedName name="b0f1af3f191544f8bb7ea330a9c45bc69" localSheetId="61" hidden="1">'CR9AIRB--20'!$D$4</definedName>
    <definedName name="b0f1af3f191544f8bb7ea330a9c45bc69" localSheetId="62" hidden="1">'CR9AIRB--40'!$D$4</definedName>
    <definedName name="b0f1af3f191544f8bb7ea330a9c45bc69" localSheetId="63" hidden="1">'CR9AIRB--50'!$D$4</definedName>
    <definedName name="b0f1af3f191544f8bb7ea330a9c45bc69" localSheetId="64" hidden="1">'CR9AIRB--60'!$D$4</definedName>
    <definedName name="b0f1af3f191544f8bb7ea330a9c45bc69" localSheetId="73" hidden="1">CR9AIRBInvisible!$D$4</definedName>
    <definedName name="b0f1af3f191544f8bb7ea330a9c45bc69" localSheetId="59" hidden="1">'CR9AIRB--x1'!$D$4</definedName>
    <definedName name="b4551fd02ee8b40bfa8bf78c7deb7a19e" localSheetId="76" hidden="1">CCR4FIRBInvisible!$E$4</definedName>
    <definedName name="b463ff6270e4a4434bad77696fb9bf357" localSheetId="46" hidden="1">'CR6AIRB--10'!$E$4</definedName>
    <definedName name="b463ff6270e4a4434bad77696fb9bf357" localSheetId="53" hidden="1">'CR6AIRB--100'!$C$4</definedName>
    <definedName name="b463ff6270e4a4434bad77696fb9bf357" localSheetId="54" hidden="1">'CR6AIRB--150'!$C$4</definedName>
    <definedName name="b463ff6270e4a4434bad77696fb9bf357" localSheetId="55" hidden="1">'CR6AIRB--160'!$C$4</definedName>
    <definedName name="b463ff6270e4a4434bad77696fb9bf357" localSheetId="47" hidden="1">'CR6AIRB--20'!$E$4</definedName>
    <definedName name="b463ff6270e4a4434bad77696fb9bf357" localSheetId="48" hidden="1">'CR6AIRB--40'!$C$4</definedName>
    <definedName name="b463ff6270e4a4434bad77696fb9bf357" localSheetId="49" hidden="1">'CR6AIRB--50'!$C$4</definedName>
    <definedName name="b463ff6270e4a4434bad77696fb9bf357" localSheetId="50" hidden="1">'CR6AIRB--60'!$C$4</definedName>
    <definedName name="b463ff6270e4a4434bad77696fb9bf357" localSheetId="51" hidden="1">CR6AIRBInvisible!$E$5</definedName>
    <definedName name="b9151c23adb784959ace1f4297ce3deda" localSheetId="74" hidden="1">CR9FIRBInvisible!$D$4</definedName>
    <definedName name="b9eae3338c7d2488285cb8332bb814508" localSheetId="75" hidden="1">CCR4AIRBInvisible!$E$4</definedName>
    <definedName name="BankType" localSheetId="107">#REF!</definedName>
    <definedName name="BankType" localSheetId="4">#REF!</definedName>
    <definedName name="BankType">#REF!</definedName>
    <definedName name="BAS" localSheetId="107">#REF!</definedName>
    <definedName name="BAS" localSheetId="4">#REF!</definedName>
    <definedName name="BAS">#REF!</definedName>
    <definedName name="base" localSheetId="2">#REF!</definedName>
    <definedName name="base">#REF!</definedName>
    <definedName name="Basel" localSheetId="107">#REF!</definedName>
    <definedName name="Basel" localSheetId="4">#REF!</definedName>
    <definedName name="Basel">#REF!</definedName>
    <definedName name="Basel12">#REF!</definedName>
    <definedName name="bd8e1e16f9a094e00ab690aa4b1cd540e" localSheetId="52" hidden="1">CR6FIRBInvisible!$E$5</definedName>
    <definedName name="BEHOV">#REF!</definedName>
    <definedName name="BM">#REF!</definedName>
    <definedName name="BT" localSheetId="107">#REF!</definedName>
    <definedName name="BT" localSheetId="4">#REF!</definedName>
    <definedName name="BT">#REF!</definedName>
    <definedName name="Carlos">#REF!</definedName>
    <definedName name="CCROTC">#REF!</definedName>
    <definedName name="CCRSFT">#REF!</definedName>
    <definedName name="CHF">#REF!</definedName>
    <definedName name="CIQWBGuid" hidden="1">"03f4930e-b33c-4382-a597-a94ab15a402c"</definedName>
    <definedName name="Codir" localSheetId="107">#REF!</definedName>
    <definedName name="Codir" localSheetId="4">#REF!</definedName>
    <definedName name="Codir">#REF!</definedName>
    <definedName name="COF" localSheetId="107">#REF!</definedName>
    <definedName name="COF" localSheetId="4">#REF!</definedName>
    <definedName name="COF">#REF!</definedName>
    <definedName name="COI" localSheetId="107">#REF!</definedName>
    <definedName name="COI" localSheetId="4">#REF!</definedName>
    <definedName name="COI">#REF!</definedName>
    <definedName name="Control_Globals" localSheetId="107">#REF!</definedName>
    <definedName name="Control_Globals" localSheetId="4">#REF!</definedName>
    <definedName name="Control_Globals">#REF!</definedName>
    <definedName name="CP" localSheetId="107">#REF!</definedName>
    <definedName name="CP" localSheetId="4">#REF!</definedName>
    <definedName name="CP">#REF!</definedName>
    <definedName name="CQS" localSheetId="107">#REF!</definedName>
    <definedName name="CQS" localSheetId="4">#REF!</definedName>
    <definedName name="CQS">#REF!</definedName>
    <definedName name="CT" localSheetId="107">#REF!</definedName>
    <definedName name="CT" localSheetId="4">#REF!</definedName>
    <definedName name="CT">#REF!</definedName>
    <definedName name="Data" localSheetId="107">#REF!</definedName>
    <definedName name="Data" localSheetId="4">#REF!</definedName>
    <definedName name="Data">#REF!</definedName>
    <definedName name="DATA1">#REF!</definedName>
    <definedName name="DATA10">#REF!</definedName>
    <definedName name="DATA2">#REF!</definedName>
    <definedName name="Data2019" localSheetId="107">#REF!</definedName>
    <definedName name="Data2019" localSheetId="4">#REF!</definedName>
    <definedName name="Data2019">#REF!</definedName>
    <definedName name="Data2022" localSheetId="107">#REF!</definedName>
    <definedName name="Data2022" localSheetId="4">#REF!</definedName>
    <definedName name="Data20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fd" localSheetId="107">#REF!</definedName>
    <definedName name="dfd">#REF!</definedName>
    <definedName name="DimensionalSheet" localSheetId="18" hidden="1">CCyB1!#REF!</definedName>
    <definedName name="DimensionalSheet" localSheetId="38" hidden="1">CQ4OFFperC!#REF!</definedName>
    <definedName name="DimensionalSheet" localSheetId="37" hidden="1">CQ4ONperC!#REF!</definedName>
    <definedName name="DimensionalSheet" localSheetId="12" hidden="1">'LI3'!$A$8</definedName>
    <definedName name="DimensionsNames" localSheetId="107">#REF!</definedName>
    <definedName name="DimensionsNames" localSheetId="4">#REF!</definedName>
    <definedName name="DimensionsNames">#REF!</definedName>
    <definedName name="dsa">#REF!</definedName>
    <definedName name="ECU">#REF!</definedName>
    <definedName name="edc" localSheetId="107">#REF!</definedName>
    <definedName name="edc" localSheetId="4">#REF!</definedName>
    <definedName name="edc">#REF!</definedName>
    <definedName name="eeeeee" localSheetId="107">#REF!</definedName>
    <definedName name="eeeeee" localSheetId="4">#REF!</definedName>
    <definedName name="eeeeee">#REF!</definedName>
    <definedName name="ER" localSheetId="107">#REF!</definedName>
    <definedName name="ER" localSheetId="4">#REF!</definedName>
    <definedName name="ER">#REF!</definedName>
    <definedName name="EYCadres" localSheetId="107">#REF!</definedName>
    <definedName name="EYCadres" localSheetId="4">#REF!</definedName>
    <definedName name="EYCadres">#REF!</definedName>
    <definedName name="EYSEKE" localSheetId="107">#REF!</definedName>
    <definedName name="EYSEKE" localSheetId="4">#REF!</definedName>
    <definedName name="EYSEKE">#REF!</definedName>
    <definedName name="fdsg" localSheetId="107">#REF!</definedName>
    <definedName name="fdsg">#REF!</definedName>
    <definedName name="FinalPrest2022" localSheetId="107">#REF!</definedName>
    <definedName name="FinalPrest2022" localSheetId="4">#REF!</definedName>
    <definedName name="FinalPrest2022">#REF!</definedName>
    <definedName name="FraisForfaitaires" localSheetId="107">#REF!</definedName>
    <definedName name="FraisForfaitaires" localSheetId="4">#REF!</definedName>
    <definedName name="FraisForfaitaires">#REF!</definedName>
    <definedName name="Frequency" localSheetId="107">#REF!</definedName>
    <definedName name="Frequency" localSheetId="4">#REF!</definedName>
    <definedName name="Frequency">#REF!</definedName>
    <definedName name="GA" localSheetId="107">#REF!</definedName>
    <definedName name="GA" localSheetId="4">#REF!</definedName>
    <definedName name="GA">#REF!</definedName>
    <definedName name="Genre" localSheetId="107">#REF!</definedName>
    <definedName name="Genre" localSheetId="4">#REF!</definedName>
    <definedName name="Genre">#REF!</definedName>
    <definedName name="Group" localSheetId="107">#REF!</definedName>
    <definedName name="Group" localSheetId="4">#REF!</definedName>
    <definedName name="Group">#REF!</definedName>
    <definedName name="Group2" localSheetId="107">#REF!</definedName>
    <definedName name="Group2" localSheetId="4">#REF!</definedName>
    <definedName name="Group2">#REF!</definedName>
    <definedName name="ho">#REF!</definedName>
    <definedName name="IM" localSheetId="107">#REF!</definedName>
    <definedName name="IM" localSheetId="4">#REF!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PY">#REF!</definedName>
    <definedName name="kk" localSheetId="107">#REF!</definedName>
    <definedName name="kk" localSheetId="4">#REF!</definedName>
    <definedName name="kk">#REF!</definedName>
    <definedName name="Label0c7ea6e9ba8d4ef796cd2ee21161202c" localSheetId="48" hidden="1">'CR6AIRB--40'!$A$2</definedName>
    <definedName name="Label1db4ad47813442ea9cb5e45de3e24079" localSheetId="53" hidden="1">'CR6AIRB--100'!$A$2</definedName>
    <definedName name="Label1db4ad47813442ea9cb5e45de3e24079" localSheetId="54" hidden="1">'CR6AIRB--150'!$A$2</definedName>
    <definedName name="Label1db4ad47813442ea9cb5e45de3e24079" localSheetId="55" hidden="1">'CR6AIRB--160'!$A$2</definedName>
    <definedName name="Label1db4ad47813442ea9cb5e45de3e24079" localSheetId="50" hidden="1">'CR6AIRB--60'!$A$2</definedName>
    <definedName name="Label7e40660857ca405597b657b5452ee05a" localSheetId="49" hidden="1">'CR6AIRB--50'!$A$2</definedName>
    <definedName name="Label98626169348f4e0098161a7c4df1d96f" localSheetId="65" hidden="1">'CR9AIRB--100'!$A$2</definedName>
    <definedName name="Label98626169348f4e0098161a7c4df1d96f" localSheetId="66" hidden="1">'CR9AIRB--150'!$A$2</definedName>
    <definedName name="Label98626169348f4e0098161a7c4df1d96f" localSheetId="67" hidden="1">'CR9AIRB--160'!$A$2</definedName>
    <definedName name="Label98626169348f4e0098161a7c4df1d96f" localSheetId="61" hidden="1">'CR9AIRB--20'!$A$2</definedName>
    <definedName name="Label98626169348f4e0098161a7c4df1d96f" localSheetId="62" hidden="1">'CR9AIRB--40'!$A$2</definedName>
    <definedName name="Label98626169348f4e0098161a7c4df1d96f" localSheetId="63" hidden="1">'CR9AIRB--50'!$A$2</definedName>
    <definedName name="Label98626169348f4e0098161a7c4df1d96f" localSheetId="64" hidden="1">'CR9AIRB--60'!$A$2</definedName>
    <definedName name="Label98626169348f4e0098161a7c4df1d96f" localSheetId="59" hidden="1">'CR9AIRB--x1'!$A$2</definedName>
    <definedName name="Labelb2462b847eda4bf4a4d7af9fa2247cbd" localSheetId="60" hidden="1">'CR9AIRB--10'!$A$2</definedName>
    <definedName name="Labelf0e58dca11a94c97aa88b1dba9f63b87" localSheetId="46" hidden="1">'CR6AIRB--10'!$A$2</definedName>
    <definedName name="Labelf0e58dca11a94c97aa88b1dba9f63b87" localSheetId="47" hidden="1">'CR6AIRB--20'!$A$2</definedName>
    <definedName name="Level" localSheetId="107">#REF!</definedName>
    <definedName name="Level" localSheetId="4">#REF!</definedName>
    <definedName name="Level">#REF!</definedName>
    <definedName name="List" localSheetId="36">#REF!</definedName>
    <definedName name="List" localSheetId="46">#REF!</definedName>
    <definedName name="List" localSheetId="53">#REF!</definedName>
    <definedName name="List" localSheetId="54">#REF!</definedName>
    <definedName name="List" localSheetId="55">#REF!</definedName>
    <definedName name="List" localSheetId="47">#REF!</definedName>
    <definedName name="List" localSheetId="48">#REF!</definedName>
    <definedName name="List" localSheetId="49">#REF!</definedName>
    <definedName name="List" localSheetId="50">#REF!</definedName>
    <definedName name="List" localSheetId="60">#REF!</definedName>
    <definedName name="List" localSheetId="65">#REF!</definedName>
    <definedName name="List" localSheetId="66">#REF!</definedName>
    <definedName name="List" localSheetId="67">#REF!</definedName>
    <definedName name="List" localSheetId="61">#REF!</definedName>
    <definedName name="List" localSheetId="62">#REF!</definedName>
    <definedName name="List" localSheetId="63">#REF!</definedName>
    <definedName name="List" localSheetId="64">#REF!</definedName>
    <definedName name="List" localSheetId="59">#REF!</definedName>
    <definedName name="List" localSheetId="102">#REF!</definedName>
    <definedName name="List" localSheetId="103">#REF!</definedName>
    <definedName name="List" localSheetId="104">#REF!</definedName>
    <definedName name="List" localSheetId="105">#REF!</definedName>
    <definedName name="List" localSheetId="106">#REF!</definedName>
    <definedName name="List" localSheetId="100">#REF!</definedName>
    <definedName name="List" localSheetId="101">#REF!</definedName>
    <definedName name="List" localSheetId="3">#REF!</definedName>
    <definedName name="List" localSheetId="2">#REF!</definedName>
    <definedName name="List">#REF!</definedName>
    <definedName name="lkp5c47cf6d20164a748b485ee23595a849" localSheetId="36">#REF!</definedName>
    <definedName name="lkp5c47cf6d20164a748b485ee23595a849" localSheetId="102">#REF!</definedName>
    <definedName name="lkp5c47cf6d20164a748b485ee23595a849" localSheetId="107">#REF!</definedName>
    <definedName name="lkp5c47cf6d20164a748b485ee23595a849" localSheetId="103">#REF!</definedName>
    <definedName name="lkp5c47cf6d20164a748b485ee23595a849" localSheetId="104">#REF!</definedName>
    <definedName name="lkp5c47cf6d20164a748b485ee23595a849" localSheetId="105">#REF!</definedName>
    <definedName name="lkp5c47cf6d20164a748b485ee23595a849" localSheetId="106">#REF!</definedName>
    <definedName name="lkp5c47cf6d20164a748b485ee23595a849" localSheetId="100">#REF!</definedName>
    <definedName name="lkp5c47cf6d20164a748b485ee23595a849" localSheetId="101">#REF!</definedName>
    <definedName name="lkp5c47cf6d20164a748b485ee23595a849" localSheetId="3">#REF!</definedName>
    <definedName name="lkp5c47cf6d20164a748b485ee23595a849" localSheetId="21">#REF!</definedName>
    <definedName name="lkp5c47cf6d20164a748b485ee23595a849">'1'!$A$2:$A$251</definedName>
    <definedName name="lkpf2b520387051429ab2e99b0d729f2417" localSheetId="36">#REF!</definedName>
    <definedName name="lkpf2b520387051429ab2e99b0d729f2417" localSheetId="102">#REF!</definedName>
    <definedName name="lkpf2b520387051429ab2e99b0d729f2417" localSheetId="107">#REF!</definedName>
    <definedName name="lkpf2b520387051429ab2e99b0d729f2417" localSheetId="103">#REF!</definedName>
    <definedName name="lkpf2b520387051429ab2e99b0d729f2417" localSheetId="104">#REF!</definedName>
    <definedName name="lkpf2b520387051429ab2e99b0d729f2417" localSheetId="105">#REF!</definedName>
    <definedName name="lkpf2b520387051429ab2e99b0d729f2417" localSheetId="106">#REF!</definedName>
    <definedName name="lkpf2b520387051429ab2e99b0d729f2417" localSheetId="100">#REF!</definedName>
    <definedName name="lkpf2b520387051429ab2e99b0d729f2417" localSheetId="101">#REF!</definedName>
    <definedName name="lkpf2b520387051429ab2e99b0d729f2417" localSheetId="3">#REF!</definedName>
    <definedName name="lkpf2b520387051429ab2e99b0d729f2417" localSheetId="21">#REF!</definedName>
    <definedName name="lkpf2b520387051429ab2e99b0d729f2417" localSheetId="4">#REF!</definedName>
    <definedName name="lkpf2b520387051429ab2e99b0d729f2417">'2'!$A$2:$A$252</definedName>
    <definedName name="ll" localSheetId="107">#REF!</definedName>
    <definedName name="ll" localSheetId="4">#REF!</definedName>
    <definedName name="ll">#REF!</definedName>
    <definedName name="LUF">#REF!</definedName>
    <definedName name="MaxOblastTabulky">#REF!</definedName>
    <definedName name="MaxOblastTabulky_11">#REF!</definedName>
    <definedName name="MaxOblastTabulky_2">#REF!</definedName>
    <definedName name="MaxOblastTabulky_28">#REF!</definedName>
    <definedName name="MC" localSheetId="107">#REF!</definedName>
    <definedName name="MC" localSheetId="4">#REF!</definedName>
    <definedName name="MC">#REF!</definedName>
    <definedName name="Members" localSheetId="107">#REF!</definedName>
    <definedName name="Members" localSheetId="4">#REF!</definedName>
    <definedName name="Members">#REF!</definedName>
    <definedName name="MemberStatereporting" localSheetId="107">#REF!</definedName>
    <definedName name="MemberStatereporting" localSheetId="4">#REF!</definedName>
    <definedName name="MemberStatereporting">#REF!</definedName>
    <definedName name="MeritCR" localSheetId="107">#REF!</definedName>
    <definedName name="MeritCR" localSheetId="4">#REF!</definedName>
    <definedName name="MeritCR">#REF!</definedName>
    <definedName name="MeritPoint" localSheetId="107">#REF!</definedName>
    <definedName name="MeritPoint" localSheetId="4">#REF!</definedName>
    <definedName name="MeritPoint">#REF!</definedName>
    <definedName name="MeritProp" localSheetId="107">#REF!</definedName>
    <definedName name="MeritProp" localSheetId="4">#REF!</definedName>
    <definedName name="MeritProp">#REF!</definedName>
    <definedName name="MeritTotal" localSheetId="107">#REF!</definedName>
    <definedName name="MeritTotal" localSheetId="4">#REF!</definedName>
    <definedName name="MeritTotal">#REF!</definedName>
    <definedName name="Midpoint" localSheetId="107">#REF!</definedName>
    <definedName name="Midpoint" localSheetId="4">#REF!</definedName>
    <definedName name="Midpoint">#REF!</definedName>
    <definedName name="naam">#REF!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 localSheetId="107">#REF!</definedName>
    <definedName name="PCT" localSheetId="4">#REF!</definedName>
    <definedName name="PCT">#REF!</definedName>
    <definedName name="PI" localSheetId="107">#REF!</definedName>
    <definedName name="PI" localSheetId="4">#REF!</definedName>
    <definedName name="PI">#REF!</definedName>
    <definedName name="PL" localSheetId="107">#REF!</definedName>
    <definedName name="PL" localSheetId="4">#REF!</definedName>
    <definedName name="PL">#REF!</definedName>
    <definedName name="PR" localSheetId="107">#REF!</definedName>
    <definedName name="PR" localSheetId="4">#REF!</definedName>
    <definedName name="PR">#REF!</definedName>
    <definedName name="PrimeRewardForfaitaires" localSheetId="107">#REF!</definedName>
    <definedName name="PrimeRewardForfaitaires" localSheetId="4">#REF!</definedName>
    <definedName name="PrimeRewardForfaitaires">#REF!</definedName>
    <definedName name="PrimeSupplementaireFlexibilisable" localSheetId="107">#REF!</definedName>
    <definedName name="PrimeSupplementaireFlexibilisable" localSheetId="4">#REF!</definedName>
    <definedName name="PrimeSupplementaireFlexibilisable">#REF!</definedName>
    <definedName name="_xlnm.Print_Area" localSheetId="15">'CC1'!$B$5:$F$120</definedName>
    <definedName name="_xlnm.Print_Area" localSheetId="40">'CR3'!$B$1:$K$19</definedName>
    <definedName name="_xlnm.Print_Area" localSheetId="45">CR6A!$A$2:$J$26</definedName>
    <definedName name="_xlnm.Print_Area" localSheetId="56">'CR7'!$B$2:$H$39</definedName>
    <definedName name="_xlnm.Print_Area" localSheetId="60">'CR9AIRB--10'!$B$5:$J$31</definedName>
    <definedName name="_xlnm.Print_Area" localSheetId="65">'CR9AIRB--100'!$B$5:$J$31</definedName>
    <definedName name="_xlnm.Print_Area" localSheetId="66">'CR9AIRB--150'!$B$5:$J$31</definedName>
    <definedName name="_xlnm.Print_Area" localSheetId="67">'CR9AIRB--160'!$B$5:$J$31</definedName>
    <definedName name="_xlnm.Print_Area" localSheetId="61">'CR9AIRB--20'!$B$5:$J$31</definedName>
    <definedName name="_xlnm.Print_Area" localSheetId="62">'CR9AIRB--40'!$B$5:$J$31</definedName>
    <definedName name="_xlnm.Print_Area" localSheetId="63">'CR9AIRB--50'!$B$5:$J$31</definedName>
    <definedName name="_xlnm.Print_Area" localSheetId="64">'CR9AIRB--60'!$B$5:$J$31</definedName>
    <definedName name="_xlnm.Print_Area" localSheetId="73">CR9AIRBInvisible!$B$5:$J$31</definedName>
    <definedName name="_xlnm.Print_Area" localSheetId="59">'CR9AIRB--x1'!$B$5:$J$31</definedName>
    <definedName name="_xlnm.Print_Area" localSheetId="74">CR9FIRBInvisible!$B$5:$J$31</definedName>
    <definedName name="_xlnm.Print_Area" localSheetId="20">'LR1'!$B$2:$D$22</definedName>
    <definedName name="_xlnm.Print_Area" localSheetId="21">'LR2'!$B$2:$F$72</definedName>
    <definedName name="_xlnm.Print_Area" localSheetId="22">'LR3'!$B$2:$D$18</definedName>
    <definedName name="_xlnm.Print_Area" localSheetId="4">'OV1'!$B$2:$G$39</definedName>
    <definedName name="_xlnm.Print_Area" localSheetId="82">'SEC5'!$A$1:$F$20</definedName>
    <definedName name="_xlnm.Print_Area" localSheetId="2">'Table of Contents'!$A$1:$C$15</definedName>
    <definedName name="_xlnm.Print_Area">#N/A</definedName>
    <definedName name="Print_Area_MI">#REF!</definedName>
    <definedName name="Print_Area_MI_11">#REF!</definedName>
    <definedName name="Print_Area_MI_2">#REF!</definedName>
    <definedName name="Print_Area_MI_28">#REF!</definedName>
    <definedName name="_xlnm.Print_Titles" localSheetId="15">'CC1'!$5:$5</definedName>
    <definedName name="Print_Titles_MI">#REF!</definedName>
    <definedName name="Print_Titles_MI_11">#REF!</definedName>
    <definedName name="Print_Titles_MI_2">#REF!</definedName>
    <definedName name="Print_Titles_MI_28">#REF!</definedName>
    <definedName name="report_date" localSheetId="107">#REF!</definedName>
    <definedName name="report_date" localSheetId="4">#REF!</definedName>
    <definedName name="report_date">#REF!</definedName>
    <definedName name="rfgf" localSheetId="107">#REF!</definedName>
    <definedName name="rfgf">#REF!</definedName>
    <definedName name="RP" localSheetId="107">#REF!</definedName>
    <definedName name="RP" localSheetId="4">#REF!</definedName>
    <definedName name="RP">#REF!</definedName>
    <definedName name="RptType" localSheetId="107">"ESG"</definedName>
    <definedName name="RptType" localSheetId="4">"PILLAR3"</definedName>
    <definedName name="RptType">"ESG"</definedName>
    <definedName name="rrr" localSheetId="107">#REF!</definedName>
    <definedName name="rrr" localSheetId="4">#REF!</definedName>
    <definedName name="rrr">#REF!</definedName>
    <definedName name="RSP" localSheetId="107">#REF!</definedName>
    <definedName name="RSP" localSheetId="4">#REF!</definedName>
    <definedName name="RSP">#REF!</definedName>
    <definedName name="RT" localSheetId="107">#REF!</definedName>
    <definedName name="RT" localSheetId="4">#REF!</definedName>
    <definedName name="RT">#REF!</definedName>
    <definedName name="RTT" localSheetId="107">#REF!</definedName>
    <definedName name="RTT" localSheetId="4">#REF!</definedName>
    <definedName name="RTT">#REF!</definedName>
    <definedName name="Segment" localSheetId="107">#REF!</definedName>
    <definedName name="Segment" localSheetId="4">#REF!</definedName>
    <definedName name="Segment">#REF!</definedName>
    <definedName name="SegmentNew" localSheetId="107">#REF!</definedName>
    <definedName name="SegmentNew" localSheetId="4">#REF!</definedName>
    <definedName name="SegmentNew">#REF!</definedName>
    <definedName name="sheet059676730d8748a4be90a42398b68f64" localSheetId="43" hidden="1">CR6Tot!$A$1</definedName>
    <definedName name="sheet297a0b6d19c04ab780919a054ae9ad9a" localSheetId="57" hidden="1">CR7AAIRB!$A$1</definedName>
    <definedName name="sheet3773762cddf24e0c962bac64eee51801" localSheetId="56" hidden="1">'CR7'!$A$1</definedName>
    <definedName name="sheet443c27ac9b314588932546b832249702" localSheetId="6" hidden="1">'CMS2'!$A$1</definedName>
    <definedName name="sheetee252f4c13794960a09dce8f502181e9" localSheetId="4" hidden="1">'OV1'!$A$1</definedName>
    <definedName name="sheetfe5505e4c3b747aaac08f6e5ac0a97e4" localSheetId="5" hidden="1">'CMS1'!$A$1</definedName>
    <definedName name="ST" localSheetId="107">#REF!</definedName>
    <definedName name="ST" localSheetId="4">#REF!</definedName>
    <definedName name="ST">#REF!</definedName>
    <definedName name="StructureelTW" localSheetId="107">#REF!</definedName>
    <definedName name="StructureelTW" localSheetId="4">#REF!</definedName>
    <definedName name="StructureelTW">#REF!</definedName>
    <definedName name="TA" localSheetId="107">#REF!</definedName>
    <definedName name="TA" localSheetId="4">#REF!</definedName>
    <definedName name="TA">#REF!</definedName>
    <definedName name="TaxonomySetOverallVersion">"3.3.0.0 "</definedName>
    <definedName name="TaxonomyVersion" localSheetId="107">"1.0.0.0 "</definedName>
    <definedName name="TaxonomyVersion" localSheetId="4">"2.0.0"</definedName>
    <definedName name="TaxonomyVersion">"1.0.0.0 "</definedName>
    <definedName name="TD" localSheetId="107">#REF!</definedName>
    <definedName name="TD" localSheetId="4">#REF!</definedName>
    <definedName name="TD">#REF!</definedName>
    <definedName name="TEST1">#REF!</definedName>
    <definedName name="TEST2">#REF!</definedName>
    <definedName name="TEST3">#REF!</definedName>
    <definedName name="TESTHKEY">#REF!</definedName>
    <definedName name="TESTKEYS">#REF!</definedName>
    <definedName name="TESTVKEY">#REF!</definedName>
    <definedName name="TI" localSheetId="107">#REF!</definedName>
    <definedName name="TI" localSheetId="4">#REF!</definedName>
    <definedName name="TI">#REF!</definedName>
    <definedName name="TotalBaseNew" localSheetId="107">#REF!</definedName>
    <definedName name="TotalBaseNew" localSheetId="4">#REF!</definedName>
    <definedName name="TotalBaseNew">#REF!</definedName>
    <definedName name="TRF" localSheetId="107">#REF!</definedName>
    <definedName name="TRF" localSheetId="4">#REF!</definedName>
    <definedName name="TRF">#REF!</definedName>
    <definedName name="Type_of_institution" localSheetId="36">#REF!</definedName>
    <definedName name="Type_of_institution" localSheetId="102">#REF!</definedName>
    <definedName name="Type_of_institution" localSheetId="103">#REF!</definedName>
    <definedName name="Type_of_institution" localSheetId="104">#REF!</definedName>
    <definedName name="Type_of_institution" localSheetId="105">#REF!</definedName>
    <definedName name="Type_of_institution" localSheetId="106">#REF!</definedName>
    <definedName name="Type_of_institution" localSheetId="100">#REF!</definedName>
    <definedName name="Type_of_institution" localSheetId="101">#REF!</definedName>
    <definedName name="Type_of_institution" localSheetId="3">#REF!</definedName>
    <definedName name="Type_of_institution" localSheetId="2">#REF!</definedName>
    <definedName name="Type_of_institution">#REF!</definedName>
    <definedName name="UES" localSheetId="107">#REF!</definedName>
    <definedName name="UES" localSheetId="4">#REF!</definedName>
    <definedName name="UES">#REF!</definedName>
    <definedName name="USD">#REF!</definedName>
    <definedName name="Valid1">#REF!</definedName>
    <definedName name="Valid2">#REF!</definedName>
    <definedName name="Valid3">#REF!</definedName>
    <definedName name="Valid4">#REF!</definedName>
    <definedName name="Valid5">#REF!</definedName>
    <definedName name="VarDisc" localSheetId="107">#REF!</definedName>
    <definedName name="VarDisc" localSheetId="4">#REF!</definedName>
    <definedName name="VarDisc">#REF!</definedName>
    <definedName name="VarMath" localSheetId="107">#REF!</definedName>
    <definedName name="VarMath" localSheetId="4">#REF!</definedName>
    <definedName name="VarMath">#REF!</definedName>
    <definedName name="VarSPBonus" localSheetId="107">#REF!</definedName>
    <definedName name="VarSPBonus" localSheetId="4">#REF!</definedName>
    <definedName name="VarSPBonus">#REF!</definedName>
    <definedName name="VarTotal" localSheetId="107">#REF!</definedName>
    <definedName name="VarTotal" localSheetId="4">#REF!</definedName>
    <definedName name="VarTotal">#REF!</definedName>
    <definedName name="Voiture" localSheetId="107">#REF!</definedName>
    <definedName name="Voiture" localSheetId="4">#REF!</definedName>
    <definedName name="Voiture">#REF!</definedName>
    <definedName name="XBRL" localSheetId="107">#REF!</definedName>
    <definedName name="XBRL" localSheetId="4">#REF!</definedName>
    <definedName name="XBRL">#REF!</definedName>
    <definedName name="XX" localSheetId="107">#REF!</definedName>
    <definedName name="XX" localSheetId="4">#REF!</definedName>
    <definedName name="XX">#REF!</definedName>
    <definedName name="YesNo" localSheetId="107">#REF!</definedName>
    <definedName name="YesNo" localSheetId="4">#REF!</definedName>
    <definedName name="YesNo">#REF!</definedName>
    <definedName name="YesNoBasel2" localSheetId="107">#REF!</definedName>
    <definedName name="YesNoBasel2">#REF!</definedName>
    <definedName name="YesNoNA">#REF!</definedName>
    <definedName name="zxasdafsds">#REF!</definedName>
  </definedNames>
  <calcPr calcId="191028"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54" l="1"/>
  <c r="K13" i="254"/>
  <c r="E13" i="254"/>
  <c r="D13" i="254"/>
  <c r="L12" i="254"/>
  <c r="K12" i="254"/>
  <c r="E12" i="254"/>
  <c r="F12" i="254" s="1"/>
  <c r="L10" i="254"/>
  <c r="K10" i="254"/>
  <c r="L9" i="254"/>
  <c r="E8" i="254"/>
  <c r="D8" i="254"/>
  <c r="E17" i="251"/>
  <c r="E16" i="251" s="1"/>
  <c r="H15" i="250"/>
  <c r="H14" i="250" s="1"/>
  <c r="G15" i="250"/>
  <c r="G14" i="250" s="1"/>
  <c r="F15" i="250"/>
  <c r="F14" i="250" s="1"/>
  <c r="H8" i="250"/>
  <c r="H7" i="250" s="1"/>
  <c r="G8" i="250"/>
  <c r="G7" i="250" s="1"/>
  <c r="F8" i="250"/>
  <c r="F7" i="250" s="1"/>
  <c r="E8" i="250"/>
  <c r="E7" i="250" s="1"/>
  <c r="E25" i="250" s="1"/>
  <c r="H6" i="250"/>
  <c r="G6" i="250"/>
  <c r="F6" i="250"/>
  <c r="E6" i="250"/>
  <c r="C9" i="132"/>
  <c r="F25" i="250" l="1"/>
  <c r="E19" i="251"/>
  <c r="G25" i="250"/>
  <c r="F13" i="254"/>
  <c r="H25" i="250"/>
  <c r="F8" i="254"/>
  <c r="B26" i="227"/>
  <c r="B26" i="226"/>
  <c r="B26" i="225"/>
  <c r="G5" i="217" l="1"/>
  <c r="G89" i="130" l="1"/>
  <c r="G68" i="130"/>
  <c r="B26" i="114" l="1"/>
  <c r="B26" i="116" l="1"/>
  <c r="B26" i="115"/>
  <c r="B26" i="113"/>
  <c r="B26" i="107" l="1"/>
  <c r="B26" i="98" l="1"/>
</calcChain>
</file>

<file path=xl/sharedStrings.xml><?xml version="1.0" encoding="utf-8"?>
<sst xmlns="http://schemas.openxmlformats.org/spreadsheetml/2006/main" count="7431" uniqueCount="2786">
  <si>
    <t>Country</t>
  </si>
  <si>
    <t>A2</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</si>
  <si>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</si>
  <si>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</si>
  <si>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</si>
  <si>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</si>
  <si>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</si>
  <si>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</si>
  <si>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</si>
  <si>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</si>
  <si>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</si>
  <si>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</si>
  <si>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</si>
  <si>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</si>
  <si>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</si>
  <si>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</si>
  <si>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</si>
  <si>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</si>
  <si>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</si>
  <si>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</si>
  <si>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</si>
  <si>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</si>
  <si>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</si>
  <si>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</si>
  <si>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</si>
  <si>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</si>
  <si>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</si>
  <si>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</si>
  <si>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</si>
  <si>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</si>
  <si>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</si>
  <si>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</si>
  <si>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</si>
  <si>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</si>
  <si>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</si>
  <si>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</si>
  <si>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</si>
  <si>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</si>
  <si>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</si>
  <si>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</si>
  <si>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</si>
  <si>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</si>
  <si>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</si>
  <si>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</si>
  <si>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</si>
  <si>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</si>
  <si>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</si>
  <si>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</si>
  <si>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</si>
  <si>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</si>
  <si>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</si>
  <si>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</si>
  <si>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</si>
  <si>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</si>
  <si>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</si>
  <si>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</si>
  <si>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</si>
  <si>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</si>
  <si>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</si>
  <si>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</si>
  <si>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</si>
  <si>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</si>
  <si>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</si>
  <si>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</si>
  <si>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</si>
  <si>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</si>
  <si>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</si>
  <si>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</si>
  <si>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</si>
  <si>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</si>
  <si>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</si>
  <si>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</si>
  <si>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</si>
  <si>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</si>
  <si>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</si>
  <si>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</si>
  <si>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</si>
  <si>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</si>
  <si>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</si>
  <si>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</si>
  <si>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</si>
  <si>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</si>
  <si>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</si>
  <si>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</si>
  <si>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</si>
  <si>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</si>
  <si>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</si>
  <si>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</si>
  <si>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</si>
  <si>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</si>
  <si>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</si>
  <si>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</si>
  <si>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</si>
  <si>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</si>
  <si>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</si>
  <si>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</si>
  <si>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</si>
  <si>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</si>
  <si>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</si>
  <si>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</si>
  <si>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</si>
  <si>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</si>
  <si>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</si>
  <si>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</si>
  <si>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</si>
  <si>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</si>
  <si>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</si>
  <si>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</si>
  <si>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</si>
  <si>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</si>
  <si>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</si>
  <si>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</si>
  <si>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</si>
  <si>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</si>
  <si>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</si>
  <si>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</si>
  <si>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</si>
  <si>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</si>
  <si>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</si>
  <si>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</si>
  <si>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</si>
  <si>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</si>
  <si>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</si>
  <si>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</si>
  <si>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</si>
  <si>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</si>
  <si>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</si>
  <si>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</si>
  <si>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</si>
  <si>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</si>
  <si>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</si>
  <si>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</si>
  <si>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</si>
  <si>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</si>
  <si>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</si>
  <si>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</si>
  <si>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</si>
  <si>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</si>
  <si>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</si>
  <si>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</si>
  <si>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</si>
  <si>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</si>
  <si>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</si>
  <si>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</si>
  <si>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</si>
  <si>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</si>
  <si>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</si>
  <si>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</si>
  <si>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</si>
  <si>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</si>
  <si>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</si>
  <si>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</si>
  <si>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</si>
  <si>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</si>
  <si>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</si>
  <si>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</si>
  <si>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</si>
  <si>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</si>
  <si>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</si>
  <si>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</si>
  <si>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</si>
  <si>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</si>
  <si>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</si>
  <si>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</si>
  <si>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</si>
  <si>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</si>
  <si>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</si>
  <si>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</si>
  <si>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</si>
  <si>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</si>
  <si>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</si>
  <si>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</si>
  <si>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</si>
  <si>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</si>
  <si>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</si>
  <si>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</si>
  <si>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</si>
  <si>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</si>
  <si>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</si>
  <si>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</si>
  <si>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</si>
  <si>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</si>
  <si>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</si>
  <si>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</si>
  <si>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</si>
  <si>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</si>
  <si>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</si>
  <si>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</si>
  <si>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</si>
  <si>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</si>
  <si>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</si>
  <si>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</si>
  <si>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</si>
  <si>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</si>
  <si>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</si>
  <si>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</si>
  <si>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</si>
  <si>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</si>
  <si>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</si>
  <si>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</si>
  <si>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</si>
  <si>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</si>
  <si>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</si>
  <si>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</si>
  <si>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</si>
  <si>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</si>
  <si>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</si>
  <si>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</si>
  <si>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</si>
  <si>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</si>
  <si>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</si>
  <si>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</si>
  <si>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</si>
  <si>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</si>
  <si>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</si>
  <si>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</si>
  <si>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</si>
  <si>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</si>
  <si>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</si>
  <si>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</si>
  <si>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</si>
  <si>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</si>
  <si>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</si>
  <si>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</si>
  <si>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</si>
  <si>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</si>
  <si>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</si>
  <si>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</si>
  <si>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</si>
  <si>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</si>
  <si>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</si>
  <si>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</si>
  <si>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</si>
  <si>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</si>
  <si>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</si>
  <si>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</si>
  <si>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</si>
  <si>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</si>
  <si>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</si>
  <si>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</si>
  <si>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</si>
  <si>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</si>
  <si>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</si>
  <si>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</si>
  <si>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</si>
  <si>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</si>
  <si>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</si>
  <si>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</si>
  <si>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</si>
  <si>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</si>
  <si>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</si>
  <si>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</si>
  <si>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</si>
  <si>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</si>
  <si>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</si>
  <si>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</si>
  <si>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</si>
  <si>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</si>
  <si>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</si>
  <si>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</si>
  <si>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</si>
  <si>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</si>
  <si>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</si>
  <si>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</si>
  <si>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</si>
  <si>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</si>
  <si>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</si>
  <si>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</si>
  <si>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</si>
  <si>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</si>
  <si>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</si>
  <si>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</si>
  <si>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</si>
  <si>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</si>
  <si>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</si>
  <si>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</si>
  <si>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</si>
  <si>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</si>
  <si>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</si>
  <si>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</si>
  <si>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</si>
  <si>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</si>
  <si>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</si>
  <si>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</si>
  <si>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</si>
  <si>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</si>
  <si>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</si>
  <si>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</si>
  <si>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</si>
  <si>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</si>
  <si>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</si>
  <si>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</si>
  <si>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</si>
  <si>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</si>
  <si>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</si>
  <si>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</si>
  <si>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</si>
  <si>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</si>
  <si>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</si>
  <si>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</si>
  <si>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</si>
  <si>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</si>
  <si>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</si>
  <si>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</si>
  <si>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</si>
  <si>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</si>
  <si>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</si>
  <si>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</si>
  <si>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</si>
  <si>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</si>
  <si>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</si>
  <si>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</si>
  <si>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</si>
  <si>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</si>
  <si>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</si>
  <si>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</si>
  <si>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</si>
  <si>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</si>
  <si>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</si>
  <si>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</si>
  <si>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</si>
  <si>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</si>
  <si>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</si>
  <si>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</si>
  <si>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</si>
  <si>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</si>
  <si>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</si>
  <si>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</si>
  <si>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</si>
  <si>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</si>
  <si>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</si>
  <si>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</si>
  <si>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</si>
  <si>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</si>
  <si>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</si>
  <si>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</si>
  <si>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</si>
  <si>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</si>
  <si>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</si>
  <si>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</si>
  <si>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</si>
  <si>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</si>
  <si>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</si>
  <si>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</si>
  <si>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</si>
  <si>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</si>
  <si>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</si>
  <si>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</si>
  <si>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</si>
  <si>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</si>
  <si>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</si>
  <si>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</si>
  <si>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</si>
  <si>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</si>
  <si>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</si>
  <si>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</si>
  <si>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</si>
  <si>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</si>
  <si>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</si>
  <si>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</si>
  <si>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</si>
  <si>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</si>
  <si>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</si>
  <si>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</si>
  <si>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</si>
  <si>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</si>
  <si>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</si>
  <si>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</si>
  <si>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</si>
  <si>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</si>
  <si>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</si>
  <si>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</si>
  <si>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</si>
  <si>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</si>
  <si>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</si>
  <si>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</si>
  <si>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</si>
  <si>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</si>
  <si>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</si>
  <si>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</si>
  <si>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</si>
  <si>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</si>
  <si>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</si>
  <si>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</si>
  <si>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</si>
  <si>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</si>
  <si>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</si>
  <si>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</si>
  <si>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</si>
  <si>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</si>
  <si>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</si>
  <si>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</si>
  <si>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</si>
  <si>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</si>
  <si>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</si>
  <si>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</si>
  <si>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</si>
  <si>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</si>
  <si>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</si>
  <si>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</si>
  <si>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</si>
  <si>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</si>
  <si>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</si>
  <si>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</si>
  <si>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</si>
  <si>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</si>
  <si>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</si>
  <si>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</si>
  <si>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</si>
  <si>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</si>
  <si>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</si>
  <si>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</si>
  <si>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</si>
  <si>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</si>
  <si>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</si>
  <si>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</si>
  <si>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</si>
  <si>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</si>
  <si>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</si>
  <si>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</si>
  <si>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</si>
  <si>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</si>
  <si>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</si>
  <si>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</si>
  <si>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</si>
  <si>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</si>
  <si>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</si>
  <si>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</si>
  <si>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</si>
  <si>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</si>
  <si>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</si>
  <si>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</si>
  <si>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</si>
  <si>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</si>
  <si>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</si>
  <si>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</si>
  <si>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</si>
  <si>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</si>
  <si>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</si>
  <si>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</si>
  <si>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</si>
  <si>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</si>
  <si>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</si>
  <si>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</si>
  <si>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</si>
  <si>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</si>
  <si>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</si>
  <si>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</si>
  <si>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</si>
  <si>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</si>
  <si>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</si>
  <si>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</si>
  <si>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</si>
  <si>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</si>
  <si>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</si>
  <si>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</si>
  <si>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</si>
  <si>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</si>
  <si>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</si>
  <si>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</si>
  <si>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</si>
  <si>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</si>
  <si>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</si>
  <si>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</si>
  <si>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</si>
  <si>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</si>
  <si>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</si>
  <si>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</si>
  <si>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</si>
  <si>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</si>
  <si>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</si>
  <si>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</si>
  <si>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</si>
  <si>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</si>
  <si>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</si>
  <si>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</si>
  <si>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</si>
  <si>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</si>
  <si>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</si>
  <si>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</si>
  <si>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</si>
  <si>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</si>
  <si>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</si>
  <si>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</si>
  <si>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</si>
  <si>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</si>
  <si>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</si>
  <si>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</si>
  <si>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</si>
  <si>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</si>
  <si>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</si>
  <si>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</si>
  <si>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</si>
  <si>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</si>
  <si>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</si>
  <si>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</si>
  <si>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</si>
  <si>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</si>
  <si>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</si>
  <si>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</si>
  <si>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</si>
  <si>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Risk weighted exposure amounts (RWEAs)</t>
  </si>
  <si>
    <t>Total own funds requirements</t>
  </si>
  <si>
    <t>CODE</t>
  </si>
  <si>
    <t>a</t>
  </si>
  <si>
    <t>b</t>
  </si>
  <si>
    <t>c</t>
  </si>
  <si>
    <t>Credit risk (excluding CCR)</t>
  </si>
  <si>
    <t xml:space="preserve">Of which the standardised approach </t>
  </si>
  <si>
    <t>Of which slotting approach</t>
  </si>
  <si>
    <t>EU4a</t>
  </si>
  <si>
    <t xml:space="preserve">Counterparty credit risk - CCR </t>
  </si>
  <si>
    <t>Of which internal model method (IMM)</t>
  </si>
  <si>
    <t>Of which exposures to a CCP</t>
  </si>
  <si>
    <t>EU8a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</si>
  <si>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</si>
  <si>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</si>
  <si>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</si>
  <si>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</si>
  <si>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</si>
  <si>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</si>
  <si>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EU19a</t>
  </si>
  <si>
    <t>Position, foreign exchange and commodities risks (Market risk)</t>
  </si>
  <si>
    <t>Large exposures</t>
  </si>
  <si>
    <t>EU22a</t>
  </si>
  <si>
    <t>Total</t>
  </si>
  <si>
    <t>KM1 - Key metrics template</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</si>
  <si>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</si>
  <si>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</si>
  <si>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</si>
  <si>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</si>
  <si>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</si>
  <si>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</si>
  <si>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</si>
  <si>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</si>
  <si>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</si>
  <si>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</si>
  <si>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</si>
  <si>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</si>
  <si>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Additional own funds requirements to address risks other than the risk of excessive leverage (as a percentage of risk-weighted exposure amount)</t>
  </si>
  <si>
    <t xml:space="preserve">Additional own funds requirements to address risks other than the risk of excessive leverage (%) </t>
  </si>
  <si>
    <t>EU7a</t>
  </si>
  <si>
    <t xml:space="preserve">     of which: to be made up of CET1 capital (percentage points)</t>
  </si>
  <si>
    <t>EU7b</t>
  </si>
  <si>
    <t>EU7c</t>
  </si>
  <si>
    <t>Total SREP own funds requirements (%)</t>
  </si>
  <si>
    <t>EU7d</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</si>
  <si>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</si>
  <si>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</si>
  <si>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</si>
  <si>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</si>
  <si>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</si>
  <si>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EU9a</t>
  </si>
  <si>
    <t>Global Systemically Important Institution buffer (%)</t>
  </si>
  <si>
    <t>Other Systemically Important Institution buffer</t>
  </si>
  <si>
    <t>EU10a</t>
  </si>
  <si>
    <t>Combined buffer requirement (%)</t>
  </si>
  <si>
    <t>Overall capital requirements (%)</t>
  </si>
  <si>
    <t>EU11a</t>
  </si>
  <si>
    <t>CET1 available after meeting the total SREP own funds requirements (%)</t>
  </si>
  <si>
    <t>Leverage ratio</t>
  </si>
  <si>
    <t>Leverage ratio total exposure measure</t>
  </si>
  <si>
    <t xml:space="preserve">Additional own funds requirements to address the risk of excessive leverage (%) </t>
  </si>
  <si>
    <t>EU14a</t>
  </si>
  <si>
    <t>EU14b</t>
  </si>
  <si>
    <t>Total SREP leverage ratio requirements (%)</t>
  </si>
  <si>
    <t>EU14c</t>
  </si>
  <si>
    <t>Leverage ratio buffer requirement (%)</t>
  </si>
  <si>
    <t>EU14d</t>
  </si>
  <si>
    <t>Overall leverage ratio requirements (%)</t>
  </si>
  <si>
    <t>EU14e</t>
  </si>
  <si>
    <t>Liquidity Coverage Ratio</t>
  </si>
  <si>
    <t>Total high-quality liquid assets (HQLA) (Weighted value -average)</t>
  </si>
  <si>
    <t xml:space="preserve">Cash outflows - Total weighted value </t>
  </si>
  <si>
    <t>EU16a</t>
  </si>
  <si>
    <t xml:space="preserve">Cash inflows - Total weighted value </t>
  </si>
  <si>
    <t>EU16b</t>
  </si>
  <si>
    <t>Total net cash outflows (adjusted value)</t>
  </si>
  <si>
    <t>Net Stable Funding Ratio</t>
  </si>
  <si>
    <t>Total available stable funding</t>
  </si>
  <si>
    <t>Total required stable funding</t>
  </si>
  <si>
    <t>NSFR ratio (%)</t>
  </si>
  <si>
    <t>OVA - Institution risk management approach</t>
  </si>
  <si>
    <t>Disclosure of qualitative information</t>
  </si>
  <si>
    <t>Text</t>
  </si>
  <si>
    <t>Point (f) of Article 435(1) CRR</t>
  </si>
  <si>
    <t>Point (b) of Article 435(1) CRR</t>
  </si>
  <si>
    <t>Point (e) of Article 435(1) CRR</t>
  </si>
  <si>
    <t>Point (c) of Article 435(1) CRR</t>
  </si>
  <si>
    <t>Point (a) of Article 435(1) CRR</t>
  </si>
  <si>
    <t>f</t>
  </si>
  <si>
    <t>Points (a) and (d) of Article 435(1) CRR</t>
  </si>
  <si>
    <t>g</t>
  </si>
  <si>
    <t>OVB - Disclosure on governance arrangements</t>
  </si>
  <si>
    <t>Point (a) of Article 435(2) CRR</t>
  </si>
  <si>
    <t>Point (b) of Article 435(2) CRR</t>
  </si>
  <si>
    <t>Point (c) of Article 435(2) CRR</t>
  </si>
  <si>
    <t>Point (d) of Article 435(2) CRR</t>
  </si>
  <si>
    <t>Point (e) Article 435(2) CRR</t>
  </si>
  <si>
    <t>OVC - ICAAP information</t>
  </si>
  <si>
    <t>Article 438(a) CRR</t>
  </si>
  <si>
    <t>Article 438(c) CRR</t>
  </si>
  <si>
    <t xml:space="preserve">LI1 - Differences between accounting and regulatory scopes of consolidation and mapping of financial statement categories with regulatory risk categories </t>
  </si>
  <si>
    <t xml:space="preserve"> </t>
  </si>
  <si>
    <t>Carrying values of items</t>
  </si>
  <si>
    <t xml:space="preserve">Subject to the CCR framework </t>
  </si>
  <si>
    <t>Subject to the securitisation framework</t>
  </si>
  <si>
    <t>Subject to the market risk framework</t>
  </si>
  <si>
    <t>Not subject to own funds requirements or subject to deduction from own funds</t>
  </si>
  <si>
    <t>Assets</t>
  </si>
  <si>
    <t>Cash, cash balances at central banks and other demand deposits</t>
  </si>
  <si>
    <t>1010</t>
  </si>
  <si>
    <t>Financial assets held for trading</t>
  </si>
  <si>
    <t>1020</t>
  </si>
  <si>
    <t>Non-trading financial assets mandatorily at fair value through profit or loss</t>
  </si>
  <si>
    <t>1030</t>
  </si>
  <si>
    <t>Financial assets designated at fair value through profit or loss</t>
  </si>
  <si>
    <t>1040</t>
  </si>
  <si>
    <t>Financial assets at fair value through other comprehensive income</t>
  </si>
  <si>
    <t>1050</t>
  </si>
  <si>
    <t>Financial assets at amortised cost</t>
  </si>
  <si>
    <t>1060</t>
  </si>
  <si>
    <t xml:space="preserve">         Loans and advances (including finance leases)</t>
  </si>
  <si>
    <t>1061</t>
  </si>
  <si>
    <t xml:space="preserve">         Debt securities</t>
  </si>
  <si>
    <t>1065</t>
  </si>
  <si>
    <t>Derivatives – Hedge accounting</t>
  </si>
  <si>
    <t>1070</t>
  </si>
  <si>
    <t>Fair value changes of the hedged items in portfolio hedge of interest rate risk</t>
  </si>
  <si>
    <t>1080</t>
  </si>
  <si>
    <t>Tangible assets</t>
  </si>
  <si>
    <t>1100</t>
  </si>
  <si>
    <t>Intangible assets and Goodwill</t>
  </si>
  <si>
    <t>1110</t>
  </si>
  <si>
    <t>Investments in subsidiaries, joint ventures and associates</t>
  </si>
  <si>
    <t>1090</t>
  </si>
  <si>
    <t>Tax assets</t>
  </si>
  <si>
    <t>1120</t>
  </si>
  <si>
    <t>Other assets</t>
  </si>
  <si>
    <t>1130</t>
  </si>
  <si>
    <t>Non-current assets and disposal groups classified as held for sale</t>
  </si>
  <si>
    <t>1140</t>
  </si>
  <si>
    <t>Total assets</t>
  </si>
  <si>
    <t>Liabilities</t>
  </si>
  <si>
    <t>Financial liabilities held for trading</t>
  </si>
  <si>
    <t>2010</t>
  </si>
  <si>
    <t>Financial liabilities designated at fair value through profit or loss</t>
  </si>
  <si>
    <t>2020</t>
  </si>
  <si>
    <t>Financial liabilities measured at amortised cost</t>
  </si>
  <si>
    <t>2030</t>
  </si>
  <si>
    <t xml:space="preserve">   Deposits from Credit Institutions</t>
  </si>
  <si>
    <t>2031</t>
  </si>
  <si>
    <t xml:space="preserve">   Deposits from other than Credit Institutions</t>
  </si>
  <si>
    <t>2032</t>
  </si>
  <si>
    <t xml:space="preserve">   Debt securities issued, including bonds</t>
  </si>
  <si>
    <t>2033</t>
  </si>
  <si>
    <t xml:space="preserve">   Subordinated liabilities</t>
  </si>
  <si>
    <t>2035</t>
  </si>
  <si>
    <t xml:space="preserve">   Other financial liabilities</t>
  </si>
  <si>
    <t>2037</t>
  </si>
  <si>
    <t>Financial liabilities associated with transferred financial assets</t>
  </si>
  <si>
    <t>2040</t>
  </si>
  <si>
    <t>2050</t>
  </si>
  <si>
    <t>2060</t>
  </si>
  <si>
    <t>Provisions</t>
  </si>
  <si>
    <t>2070</t>
  </si>
  <si>
    <t>Tax liabilities</t>
  </si>
  <si>
    <t>2080</t>
  </si>
  <si>
    <t>Other liabilities</t>
  </si>
  <si>
    <t>2090</t>
  </si>
  <si>
    <t>Liabilities included in disposal groups classified as held for sale</t>
  </si>
  <si>
    <t>2100</t>
  </si>
  <si>
    <t>Total equity</t>
  </si>
  <si>
    <t>3990</t>
  </si>
  <si>
    <t>Total liabilities and equity</t>
  </si>
  <si>
    <t>3999</t>
  </si>
  <si>
    <t xml:space="preserve">LI2 - 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</si>
  <si>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</si>
  <si>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</si>
  <si>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</si>
  <si>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</si>
  <si>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</si>
  <si>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</si>
  <si>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</si>
  <si>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</si>
  <si>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</si>
  <si>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</si>
  <si>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</si>
  <si>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</si>
  <si>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</si>
  <si>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</si>
  <si>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</si>
  <si>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</si>
  <si>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</si>
  <si>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LI3 - Outline of the differences in the scopes of consolidation (entity by entity) </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</si>
  <si>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</si>
  <si>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</si>
  <si>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</si>
  <si>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</si>
  <si>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</si>
  <si>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</si>
  <si>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</si>
  <si>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</si>
  <si>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</si>
  <si>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h</t>
  </si>
  <si>
    <t>CRELAN NV</t>
  </si>
  <si>
    <t>X</t>
  </si>
  <si>
    <t>Credit Institution</t>
  </si>
  <si>
    <t>EUROPABANK SA/NV</t>
  </si>
  <si>
    <t>Notes issuing institution</t>
  </si>
  <si>
    <t>Special Purpose Vehicle</t>
  </si>
  <si>
    <t>Royal Street institutionele VBS naar Belgisch recht NV</t>
  </si>
  <si>
    <t>LIA - Explanations of differences between accounting and regulatory exposure amounts</t>
  </si>
  <si>
    <t>Article 436(b) CRR</t>
  </si>
  <si>
    <t>Article 436(d) CRR</t>
  </si>
  <si>
    <t>LIB - Other qualitative information on the scope of application</t>
  </si>
  <si>
    <t>Article 436(f) CRR</t>
  </si>
  <si>
    <t>There is no impediment to the prompt transfer of own funds or to the repayment of liabilities within the Crelan Group.</t>
  </si>
  <si>
    <t>Article 436(g) CRR</t>
  </si>
  <si>
    <t>Regarding "Subsidiaries not included in the consolidation with own funds less than required": Not applicable as all subsidiaries are included in the consolidation.</t>
  </si>
  <si>
    <t>Article 436(h) CRR</t>
  </si>
  <si>
    <t>Aggregate amount by which the actual own funds are less than required in all subsidiaries that are not included in the consolidation: not applicable as all subsidiaries are included in the consolidation.</t>
  </si>
  <si>
    <t>CC1 - Composition of regulatory own funds</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</si>
  <si>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</si>
  <si>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</si>
  <si>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</si>
  <si>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</si>
  <si>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Fully paid up capital instruments</t>
  </si>
  <si>
    <t>1.1</t>
  </si>
  <si>
    <t xml:space="preserve">     of which: Share premium</t>
  </si>
  <si>
    <t>1.2</t>
  </si>
  <si>
    <t xml:space="preserve">Retained earnings </t>
  </si>
  <si>
    <t>Accumulated other comprehensive income (and other reserves)</t>
  </si>
  <si>
    <t>Funds for general banking risk</t>
  </si>
  <si>
    <t>EU3a</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</si>
  <si>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</si>
  <si>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</si>
  <si>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</si>
  <si>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EU5a</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</si>
  <si>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</si>
  <si>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</si>
  <si>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</si>
  <si>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</si>
  <si>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</si>
  <si>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</si>
  <si>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</si>
  <si>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</si>
  <si>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</si>
  <si>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</si>
  <si>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</si>
  <si>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</si>
  <si>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</si>
  <si>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</si>
  <si>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</si>
  <si>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</si>
  <si>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EU20a</t>
  </si>
  <si>
    <t xml:space="preserve">     of which: qualifying holdings outside the financial sector (negative amount)</t>
  </si>
  <si>
    <t>EU20b</t>
  </si>
  <si>
    <t xml:space="preserve">     of which: securitisation positions (negative amount)</t>
  </si>
  <si>
    <t>EU20c</t>
  </si>
  <si>
    <t xml:space="preserve">     of which: free deliveries (negative amount)</t>
  </si>
  <si>
    <t>EU20d</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</si>
  <si>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</si>
  <si>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</si>
  <si>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</si>
  <si>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</si>
  <si>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</si>
  <si>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EU25a</t>
  </si>
  <si>
    <t>Foreseeable tax charges relating to CET1 items except where the institution suitably adjusts the amount of CET1 items insofar as such tax charges reduce the amount up to which those items may be used to cover risks or losses (negative amount)</t>
  </si>
  <si>
    <t>EU25b</t>
  </si>
  <si>
    <t>Qualifying AT1 deductions that exceed the AT1 items of the institution (negative amount)</t>
  </si>
  <si>
    <t>Other regulatory adjustments</t>
  </si>
  <si>
    <t>27a</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</si>
  <si>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</si>
  <si>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</si>
  <si>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</si>
  <si>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</si>
  <si>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</si>
  <si>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</si>
  <si>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</si>
  <si>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</si>
  <si>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EU33a</t>
  </si>
  <si>
    <t>Amount of qualifying items referred to in Article 494b(1) CRR subject to phase out from AT1</t>
  </si>
  <si>
    <t>EU33b</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</si>
  <si>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</si>
  <si>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</si>
  <si>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</si>
  <si>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</si>
  <si>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</si>
  <si>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</si>
  <si>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</si>
  <si>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</si>
  <si>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</si>
  <si>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</si>
  <si>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42a</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</si>
  <si>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</si>
  <si>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</si>
  <si>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</si>
  <si>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</si>
  <si>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</si>
  <si>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</si>
  <si>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</si>
  <si>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EU47a</t>
  </si>
  <si>
    <t>Amount of qualifying  items referred to in Article 494b (2) CRR subject to phase out from T2</t>
  </si>
  <si>
    <t>EU47b</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</si>
  <si>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</si>
  <si>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</si>
  <si>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</si>
  <si>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</si>
  <si>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</si>
  <si>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</si>
  <si>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</si>
  <si>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</si>
  <si>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</si>
  <si>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</si>
  <si>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</si>
  <si>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EU56a</t>
  </si>
  <si>
    <t>Other regulatory adjustments to T2 capital</t>
  </si>
  <si>
    <t>EU56b</t>
  </si>
  <si>
    <t>Total regulatory adjustments to Tier 2 (T2) capital</t>
  </si>
  <si>
    <t xml:space="preserve">Tier 2 (T2) capital </t>
  </si>
  <si>
    <t>Total capital (TC = T1 + T2)</t>
  </si>
  <si>
    <t>Total Risk exposure amount</t>
  </si>
  <si>
    <t>Capital ratios and requirements including buffers</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</si>
  <si>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</si>
  <si>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</si>
  <si>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</si>
  <si>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</si>
  <si>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</si>
  <si>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</si>
  <si>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</si>
  <si>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</si>
  <si>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EU67a</t>
  </si>
  <si>
    <t>of which: additional own funds requirements to address the risks other than the risk of excessive leverage</t>
  </si>
  <si>
    <t>EU67b</t>
  </si>
  <si>
    <t>Common Equity Tier 1 available to meet buffers (as a percentage of risk exposure amount)</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</si>
  <si>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</si>
  <si>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</si>
  <si>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</si>
  <si>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</si>
  <si>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</si>
  <si>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</si>
  <si>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</si>
  <si>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</si>
  <si>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</si>
  <si>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</si>
  <si>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</si>
  <si>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</si>
  <si>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</si>
  <si>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</si>
  <si>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</si>
  <si>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</si>
  <si>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CC2 - reconciliation of regulatory own funds to balance sheet in the audited financial statements</t>
  </si>
  <si>
    <t>As at period end</t>
  </si>
  <si>
    <t>Reference</t>
  </si>
  <si>
    <t/>
  </si>
  <si>
    <t xml:space="preserve">      Loans and advances (including finance leases)</t>
  </si>
  <si>
    <t xml:space="preserve">           Gross carrying amount</t>
  </si>
  <si>
    <t xml:space="preserve">           Impairments (Value adjustments)</t>
  </si>
  <si>
    <t xml:space="preserve">                  Of which IRB Tier 2 excess</t>
  </si>
  <si>
    <t xml:space="preserve">      Debt securities</t>
  </si>
  <si>
    <t>Intangible assets</t>
  </si>
  <si>
    <t xml:space="preserve">      Goodwill to be deducted CET1</t>
  </si>
  <si>
    <t xml:space="preserve">      Other intangible assets to be deducted CET1</t>
  </si>
  <si>
    <t xml:space="preserve">      Other intangible assets not deducted from CET1</t>
  </si>
  <si>
    <t xml:space="preserve">      Tax assets to be deducted CET1</t>
  </si>
  <si>
    <t xml:space="preserve">      Tax assets not deducted from CET1</t>
  </si>
  <si>
    <t xml:space="preserve">      Other assets to be deducted CET1</t>
  </si>
  <si>
    <t xml:space="preserve">      Other assets not deducted from CET1</t>
  </si>
  <si>
    <t xml:space="preserve">      Deposits from Credit Institutions</t>
  </si>
  <si>
    <t xml:space="preserve">      Deposits from other than Credit Institutions</t>
  </si>
  <si>
    <t xml:space="preserve">      Debt securities issued, including bonds</t>
  </si>
  <si>
    <t xml:space="preserve">      Subordinated liabilities</t>
  </si>
  <si>
    <t xml:space="preserve">            Subordinated liabilities included in TIER2</t>
  </si>
  <si>
    <t>2035.1</t>
  </si>
  <si>
    <t xml:space="preserve">            Subordinated liabilities not included in TIER2</t>
  </si>
  <si>
    <t>2035.2</t>
  </si>
  <si>
    <t xml:space="preserve">      Other financial liabilities</t>
  </si>
  <si>
    <t>Total liabilities</t>
  </si>
  <si>
    <t>Equity</t>
  </si>
  <si>
    <t>Capital</t>
  </si>
  <si>
    <t>3010</t>
  </si>
  <si>
    <t xml:space="preserve">      Paid up capital</t>
  </si>
  <si>
    <t>3011</t>
  </si>
  <si>
    <t xml:space="preserve">      Unpaid capital which has been called up</t>
  </si>
  <si>
    <t>3015</t>
  </si>
  <si>
    <t>Share premium</t>
  </si>
  <si>
    <t>3020</t>
  </si>
  <si>
    <t>Equity instruments issued other than capital</t>
  </si>
  <si>
    <t>3030</t>
  </si>
  <si>
    <t>Accumulated other comprehensive income</t>
  </si>
  <si>
    <t>3050</t>
  </si>
  <si>
    <t xml:space="preserve">      Items that will not be reclassified to profit or loss</t>
  </si>
  <si>
    <t>3051</t>
  </si>
  <si>
    <t xml:space="preserve">            Actuarial gains or loss on defined benefit pension plans</t>
  </si>
  <si>
    <t>3051.1</t>
  </si>
  <si>
    <t xml:space="preserve">            Fair value changes of equity instruments measured at fair value through other comprehensive income</t>
  </si>
  <si>
    <t>3051.2</t>
  </si>
  <si>
    <t xml:space="preserve">            Fair value changes of financial liabilities at fair value through profit or loss attributable to changes in their credit risk </t>
  </si>
  <si>
    <t>3051.3</t>
  </si>
  <si>
    <t xml:space="preserve">      Items that may be reclassified to profit or loss</t>
  </si>
  <si>
    <t>3055</t>
  </si>
  <si>
    <t xml:space="preserve">            Fair value changes of debt instruments measured at fair value through other comprehensive income</t>
  </si>
  <si>
    <t>3055.1</t>
  </si>
  <si>
    <t>Retained earnings</t>
  </si>
  <si>
    <t>3060</t>
  </si>
  <si>
    <t>Other reserves</t>
  </si>
  <si>
    <t>3070</t>
  </si>
  <si>
    <t>Profit or loss attributable to Owners of the parent</t>
  </si>
  <si>
    <t>3080</t>
  </si>
  <si>
    <t xml:space="preserve">      Profit or loss attributable to Owners of the parent - Profit or loss eligible CET1</t>
  </si>
  <si>
    <t>3080.1</t>
  </si>
  <si>
    <t xml:space="preserve">      Profit or loss attributable to Owners of the parent - Profit or loss not eligible CET1</t>
  </si>
  <si>
    <t>3080.2</t>
  </si>
  <si>
    <t>CCA: Main features of regulatory own funds instruments and eligible liabilities instruments</t>
  </si>
  <si>
    <t>Issuer</t>
  </si>
  <si>
    <t>Crelan NV/SA</t>
  </si>
  <si>
    <t>Unique identifier (eg CUSIP, ISIN or Bloomberg identifier for private placement)</t>
  </si>
  <si>
    <t>BE6332311545</t>
  </si>
  <si>
    <t>BE6332316593</t>
  </si>
  <si>
    <t>BE6332314572</t>
  </si>
  <si>
    <t>BE6332315587</t>
  </si>
  <si>
    <t>Public or private placement</t>
  </si>
  <si>
    <t>2a</t>
  </si>
  <si>
    <t>Private</t>
  </si>
  <si>
    <t>Governing law(s) of the instrument</t>
  </si>
  <si>
    <t>Belgian</t>
  </si>
  <si>
    <t>Contractual recognition of write down and conversion powers of resolution authorities</t>
  </si>
  <si>
    <t>3a </t>
  </si>
  <si>
    <t>Yes</t>
  </si>
  <si>
    <t>Regulatory treatment</t>
  </si>
  <si>
    <t xml:space="preserve">    Current treatment taking into account, where applicable, transitional CRR rules</t>
  </si>
  <si>
    <t>Additional Tier 1</t>
  </si>
  <si>
    <t xml:space="preserve">     Post-transitional CRR rules</t>
  </si>
  <si>
    <t xml:space="preserve">     Eligible at solo/(sub-)consolidated/ solo&amp;(sub-)consolidated</t>
  </si>
  <si>
    <t>solo &amp; (sub-)consolidated</t>
  </si>
  <si>
    <t xml:space="preserve">     Instrument type (types to be specified by each jurisdiction)</t>
  </si>
  <si>
    <t>Additional Tier 1
as published in Regulation (EU) No 575/2013 article 52</t>
  </si>
  <si>
    <t>Tier 2 as published in Regulation (EU) No 575/2013 article 63</t>
  </si>
  <si>
    <t>Amount recognised in regulatory capital or eligible liabilities  (Currency in million, as of most recent reporting date)</t>
  </si>
  <si>
    <t xml:space="preserve">Nominal amount of instrument </t>
  </si>
  <si>
    <t>Issue price</t>
  </si>
  <si>
    <t>98% of the principal amount</t>
  </si>
  <si>
    <t>100% of the principal amount</t>
  </si>
  <si>
    <t>Redemption price</t>
  </si>
  <si>
    <t>EU9b</t>
  </si>
  <si>
    <t>At their prevailing principal amount</t>
  </si>
  <si>
    <t>Accounting classification</t>
  </si>
  <si>
    <t>Shareholders’ equity</t>
  </si>
  <si>
    <t>Original date of issuance</t>
  </si>
  <si>
    <t>Perpetual or dated</t>
  </si>
  <si>
    <t>Perpetual</t>
  </si>
  <si>
    <t>Dated</t>
  </si>
  <si>
    <t xml:space="preserve">     Original maturity date </t>
  </si>
  <si>
    <t>No maturity</t>
  </si>
  <si>
    <t>Issuer call subject to prior supervisory approval</t>
  </si>
  <si>
    <t xml:space="preserve">     Optional call date, contingent call dates and redemption amount </t>
  </si>
  <si>
    <t>First Call date  (31 December 2027). Taxation Reasons and Regulatory Events  and Capital Disqualification</t>
  </si>
  <si>
    <t>Optional call date (31 December 2026) on the first reset date or any reset day thereafter. First Reset Date means the date of the 5th (fifth) anniversary of the Issue Date. Taxation Reasons and Regulatory Events and Capital Disqualification</t>
  </si>
  <si>
    <t>Optional call date (31 December 2028)on the first reset date or any reset day thereafter. First Reset Date means the date of the 7th (seventh) anniversary of the Issue Date. Taxation Reasons and Regulatory Events and Capital Disqualification</t>
  </si>
  <si>
    <t xml:space="preserve">     Subsequent call dates, if applicable</t>
  </si>
  <si>
    <t>Any Interest Payment Date  after 31 December 2027</t>
  </si>
  <si>
    <t>Any Interest Payment Date  after 31 December 2026</t>
  </si>
  <si>
    <t>Any Interest Payment Date  after 31 December 2028</t>
  </si>
  <si>
    <t>Coupons / dividends</t>
  </si>
  <si>
    <t xml:space="preserve">Fixed or floating dividend/coupon </t>
  </si>
  <si>
    <t>Fixed and from (and including) the First Call Date and thereafter, at a fixed rate per annum reset on each Reset Date, based on the prevailing Euro 5-Year Mid Swap Rate plus 5.25 per cent</t>
  </si>
  <si>
    <t>Fixed and from (and including) the First Call Date and thereafter, at a variable rate per annum reset on each Interest Payment Date</t>
  </si>
  <si>
    <t xml:space="preserve">Coupon rate and any related index </t>
  </si>
  <si>
    <t>5.248% per annum
To be reset on every Reset Date</t>
  </si>
  <si>
    <t>3.398% per annum
To be reset on every Reset Date</t>
  </si>
  <si>
    <t>3.305% per annum
To be reset on every Reset Date</t>
  </si>
  <si>
    <t>2.998% per annum
To be reset on every Reset Date</t>
  </si>
  <si>
    <t xml:space="preserve">Existence of a dividend stopper </t>
  </si>
  <si>
    <t>No</t>
  </si>
  <si>
    <t xml:space="preserve">     Fully discretionary, partially discretionary or mandatory (in terms of timing)</t>
  </si>
  <si>
    <t>Fully discretionary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</si>
  <si>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</si>
  <si>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</si>
  <si>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</si>
  <si>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</si>
  <si>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</si>
  <si>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non-convertible</t>
  </si>
  <si>
    <t xml:space="preserve">     If convertible, conversion trigger(s)</t>
  </si>
  <si>
    <t>N/A</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</si>
  <si>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</si>
  <si>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</si>
  <si>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</si>
  <si>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</si>
  <si>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</si>
  <si>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</si>
  <si>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</si>
  <si>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Solo CET1 ratio &lt; 5.125%</t>
  </si>
  <si>
    <t xml:space="preserve">     If write-down, full or partial</t>
  </si>
  <si>
    <t>Fully or Partially</t>
  </si>
  <si>
    <t xml:space="preserve">     If write-down, permanent or temporary</t>
  </si>
  <si>
    <t>Temporary</t>
  </si>
  <si>
    <t xml:space="preserve">        If temporary write-down, description of write-up mechanism</t>
  </si>
  <si>
    <t>To the extent permitted in compliance with the Regulatory Capital Requirements, in the event of a Return to Financial Health, the Issuer shall have, save as provided below, full discretion to reinstate any portion of the principal amount of the Securities which has been Written Down and which has not previously been Written Up</t>
  </si>
  <si>
    <t>Type of subordination (only for eligible liabilities)</t>
  </si>
  <si>
    <t>34a </t>
  </si>
  <si>
    <t>Ranking of the instrument in normal insolvency proceedings</t>
  </si>
  <si>
    <t>EU34b</t>
  </si>
  <si>
    <t>Position in subordination hierarchy in liquidation (specify instrument type immediately senior to instrument)</t>
  </si>
  <si>
    <t>The Issuer’s obligations under the Securities are unsecured and deeply subordinated, and will rank junior in priority of payment to unsubordinated creditors of the Issuer and to ordinarily subordinated indebtedness of the Issuer (Tier 2 Capital Instruments).</t>
  </si>
  <si>
    <t>Non-compliant transitioned features</t>
  </si>
  <si>
    <t>If yes, specify non-compliant features</t>
  </si>
  <si>
    <t>Link to the full term and conditions of the intrument (signposting)</t>
  </si>
  <si>
    <t>37a</t>
  </si>
  <si>
    <t>(1) Insert ‘N/A’ if the question is not applicable</t>
  </si>
  <si>
    <t>CCyB1 - Geographical distribution of credit exposures relevant for the calculation of the countercyclical buffer</t>
  </si>
  <si>
    <t>Breakdown by country</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</si>
  <si>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</si>
  <si>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</si>
  <si>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</si>
  <si>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</si>
  <si>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</si>
  <si>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</si>
  <si>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</si>
  <si>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</si>
  <si>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</si>
  <si>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</si>
  <si>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</si>
  <si>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</si>
  <si>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</si>
  <si>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</si>
  <si>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</si>
  <si>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country</t>
  </si>
  <si>
    <t>i</t>
  </si>
  <si>
    <t>j</t>
  </si>
  <si>
    <t>k</t>
  </si>
  <si>
    <t>l</t>
  </si>
  <si>
    <t>m</t>
  </si>
  <si>
    <t>CCyB2 - Amount of institution-specific countercyclical capital buffer</t>
  </si>
  <si>
    <t>Applicable amount</t>
  </si>
  <si>
    <t>Total risk exposure amount</t>
  </si>
  <si>
    <t>Institution specific countercyclical capital buffer rate</t>
  </si>
  <si>
    <t>Institution specific countercyclical capital buffer requirement</t>
  </si>
  <si>
    <t>LR1 - LRSum: Summary reconciliation of accounting assets and leverage ratio exposures</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</si>
  <si>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</si>
  <si>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</si>
  <si>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</si>
  <si>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</si>
  <si>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</si>
  <si>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</si>
  <si>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</si>
  <si>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</si>
  <si>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</si>
  <si>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</si>
  <si>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</si>
  <si>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of Article 429a(1) CRR)</t>
  </si>
  <si>
    <t>(Adjustment for exposures excluded from the total exposure measure in accordance with point (j) of Article 429a(1) CRR)</t>
  </si>
  <si>
    <t>EU11b</t>
  </si>
  <si>
    <t>Other adjustments</t>
  </si>
  <si>
    <t>Total exposure measure</t>
  </si>
  <si>
    <t>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</si>
  <si>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</si>
  <si>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</si>
  <si>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</si>
  <si>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</si>
  <si>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</si>
  <si>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</si>
  <si>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</si>
  <si>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</si>
  <si>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</si>
  <si>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</si>
  <si>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</si>
  <si>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</si>
  <si>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</si>
  <si>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</si>
  <si>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</si>
  <si>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</si>
  <si>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</si>
  <si>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</si>
  <si>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EU10b</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</si>
  <si>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</si>
  <si>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</si>
  <si>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</si>
  <si>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</si>
  <si>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</si>
  <si>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</si>
  <si>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</si>
  <si>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</si>
  <si>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</si>
  <si>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</si>
  <si>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EU17a</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</si>
  <si>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</si>
  <si>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</si>
  <si>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</si>
  <si>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</si>
  <si>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</si>
  <si>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</si>
  <si>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Excluded exposures</t>
  </si>
  <si>
    <t>(Exposures excluded from the total exposure measure in accordance with point (c ) of Article 429a(1) CRR)</t>
  </si>
  <si>
    <t>(Exposures exempted in accordance with point (j) of Article 429a (1) CRR (on and off balance sheet))</t>
  </si>
  <si>
    <t>EU22b</t>
  </si>
  <si>
    <t>(Excluded exposures of public development banks (or units) - Public sector investments)</t>
  </si>
  <si>
    <t>EU22c</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</si>
  <si>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</si>
  <si>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EU22d</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</si>
  <si>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</si>
  <si>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</si>
  <si>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xml:space="preserve">(Excluded guaranteed parts of exposures arising from export credits) </t>
  </si>
  <si>
    <t>EU22f</t>
  </si>
  <si>
    <t>(Excluded excess collateral deposited at triparty agents)</t>
  </si>
  <si>
    <t>EU22g</t>
  </si>
  <si>
    <t>(Excluded CSD related services of CSD/institutions in accordance with point (o) of Article 429a(1) CRR)</t>
  </si>
  <si>
    <t>EU22h</t>
  </si>
  <si>
    <t>(Excluded CSD related services of designated institutions in accordance with point (p) of Article 429a(1) CRR)</t>
  </si>
  <si>
    <t>EU22i</t>
  </si>
  <si>
    <t>(Reduction of the exposure value of pre-financing or intermediate loans)</t>
  </si>
  <si>
    <t>EU22j</t>
  </si>
  <si>
    <t>(Total exempted exposures)</t>
  </si>
  <si>
    <t>EU22k</t>
  </si>
  <si>
    <t>Capital and total exposure measure</t>
  </si>
  <si>
    <t>Tier 1 capital</t>
  </si>
  <si>
    <t>Leverage ratio (excluding the impact of the exemption of public sector investments and promotional loans) (%)</t>
  </si>
  <si>
    <t>EU25</t>
  </si>
  <si>
    <t>Leverage ratio (excluding the impact of any applicable temporary exemption of central bank reserves)</t>
  </si>
  <si>
    <t>25a</t>
  </si>
  <si>
    <t>Regulatory minimum leverage ratio requirement (%)</t>
  </si>
  <si>
    <t>EU26a</t>
  </si>
  <si>
    <t>EU26b</t>
  </si>
  <si>
    <t>Overall leverage ratio requirement (%)</t>
  </si>
  <si>
    <t>EU27a</t>
  </si>
  <si>
    <t>Choice on transitional arrangements and relevant exposures</t>
  </si>
  <si>
    <t>Choice on transitional arrangements for the definition of the capital measure</t>
  </si>
  <si>
    <t>EU27</t>
  </si>
  <si>
    <t>Disclosure of mean values (reported annually)</t>
  </si>
  <si>
    <t>Mean of daily values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</si>
  <si>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</si>
  <si>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</si>
  <si>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</si>
  <si>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</si>
  <si>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</si>
  <si>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</si>
  <si>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</si>
  <si>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LR3 - LRSpl: Split-up of on balance sheet exposures (excluding derivatives, SFTs and exempted exposures)</t>
  </si>
  <si>
    <t>Total on-balance sheet exposures (excluding derivatives, SFTs, and exempted exposures), of which:</t>
  </si>
  <si>
    <t>EU1</t>
  </si>
  <si>
    <t>Trading book exposures</t>
  </si>
  <si>
    <t>EU2</t>
  </si>
  <si>
    <t>Banking book exposures, of which:</t>
  </si>
  <si>
    <t>EU3</t>
  </si>
  <si>
    <t>Covered bonds</t>
  </si>
  <si>
    <t>EU4</t>
  </si>
  <si>
    <t>Exposures treated as sovereigns</t>
  </si>
  <si>
    <t>EU5</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</si>
  <si>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</si>
  <si>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EU6</t>
  </si>
  <si>
    <t>Institutions</t>
  </si>
  <si>
    <t>EU7</t>
  </si>
  <si>
    <t>Secured by mortgages of immovable properties</t>
  </si>
  <si>
    <t>EU8</t>
  </si>
  <si>
    <t>Retail exposures</t>
  </si>
  <si>
    <t>EU9</t>
  </si>
  <si>
    <t>Corporates</t>
  </si>
  <si>
    <t>EU10</t>
  </si>
  <si>
    <t>Exposures in default</t>
  </si>
  <si>
    <t>EU11</t>
  </si>
  <si>
    <t>Other exposures (eg equity, securitisations, and other non-credit obligation assets)</t>
  </si>
  <si>
    <t>EU12</t>
  </si>
  <si>
    <t>LRA: Disclosure of LR qualitative information</t>
  </si>
  <si>
    <t>Description of the processes used to manage the risk of excessive leverage</t>
  </si>
  <si>
    <t>Description of the factors that had an impact on the 
leverage Ratio during the period to which the disclosed leverage Ratio refers</t>
  </si>
  <si>
    <t xml:space="preserve">LIQA - Liquidity risk management </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</si>
  <si>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</si>
  <si>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</si>
  <si>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 xml:space="preserve">Liquidity risk is managed via the Balance Sheet Risk Committee of Crelan Group.
Mission of the Balance Sheet Risk Committee:  
"Managing the bank’s exposure to interest rate, liquidity / funding / solvency and foreign exposure risks within all applicable regulatory limits and within the bank risk appetite framework defined by the Board of Directors. Follow up of capital management and risk/return discussions.
Following up and creation of products in the scope of Balance sheet management. 
Manage the counterparty credit risk of the bank. </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</si>
  <si>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</si>
  <si>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</si>
  <si>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</si>
  <si>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Crelan Group's liquidity contingency plan describes the hedging and mitigating actions of the liquidity risk. This plan allows the bank to establish a special task force that, during systemic or idiosyncratic liquidity crises, must immediately intervene and take appropriate action. This leads to a stronger awareness of liquidity risk at all management levels, as well as a more rigorous follow-up. Regular forward-looking projections of the main liquidity ratio's support the active management of the liquidity risk within Crelan Group.</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</si>
  <si>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</si>
  <si>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</si>
  <si>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</si>
  <si>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</si>
  <si>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</si>
  <si>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</si>
  <si>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</si>
  <si>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</si>
  <si>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LIQ1 - Quantitative information of LCR</t>
  </si>
  <si>
    <t>Total unweighted value (average)</t>
  </si>
  <si>
    <t>Total weighted value (average)</t>
  </si>
  <si>
    <t>Quarter ending on (DD Month YYY)</t>
  </si>
  <si>
    <t>EU1a</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</si>
  <si>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</si>
  <si>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</si>
  <si>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</si>
  <si>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</si>
  <si>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</si>
  <si>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</si>
  <si>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</si>
  <si>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</si>
  <si>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</si>
  <si>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</si>
  <si>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</si>
  <si>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</si>
  <si>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</si>
  <si>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</si>
  <si>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</si>
  <si>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</si>
  <si>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</si>
  <si>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</si>
  <si>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</si>
  <si>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</si>
  <si>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</si>
  <si>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</si>
  <si>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</si>
  <si>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</si>
  <si>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EU19b</t>
  </si>
  <si>
    <t>TOTAL CASH INFLOWS</t>
  </si>
  <si>
    <t>Fully exempt inflows</t>
  </si>
  <si>
    <t>Inflows subject to 90% cap</t>
  </si>
  <si>
    <t>Inflows subject to 75% cap</t>
  </si>
  <si>
    <t xml:space="preserve">TOTAL ADJUSTED VALUE </t>
  </si>
  <si>
    <t>LIQUIDITY BUFFER</t>
  </si>
  <si>
    <t>EU21</t>
  </si>
  <si>
    <t>TOTAL NET CASH OUTFLOWS</t>
  </si>
  <si>
    <t xml:space="preserve">LIQ2: Net Stable Funding Ratio </t>
  </si>
  <si>
    <t>Unweighted value by residual maturity</t>
  </si>
  <si>
    <t>Weighted value</t>
  </si>
  <si>
    <t>&lt; 6 months</t>
  </si>
  <si>
    <t>6 months to &lt; 1yr</t>
  </si>
  <si>
    <t>≥ 1yr</t>
  </si>
  <si>
    <t>In accordance with Article 451a(3) CRR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</si>
  <si>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</si>
  <si>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</si>
  <si>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</si>
  <si>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</si>
  <si>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</si>
  <si>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</si>
  <si>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</si>
  <si>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</si>
  <si>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</si>
  <si>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</si>
  <si>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</si>
  <si>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</si>
  <si>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</si>
  <si>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</si>
  <si>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a residual maturity of one year or more in a cover pool</t>
  </si>
  <si>
    <t>EU15a</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</si>
  <si>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</si>
  <si>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</si>
  <si>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</si>
  <si>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</si>
  <si>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</si>
  <si>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</si>
  <si>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</si>
  <si>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</si>
  <si>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</si>
  <si>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</si>
  <si>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</si>
  <si>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</si>
  <si>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1"/>
        <color theme="1"/>
        <rFont val="Calibri"/>
        <family val="2"/>
        <scheme val="minor"/>
      </rPr>
      <t> </t>
    </r>
  </si>
  <si>
    <t xml:space="preserve">NSFR derivative liabilities before deduction of variation margin posted </t>
  </si>
  <si>
    <t>All other assets not included in the above categories</t>
  </si>
  <si>
    <t>Off-balance sheet items</t>
  </si>
  <si>
    <t>Total RSF</t>
  </si>
  <si>
    <t>Net Stable Funding Ratio (%)</t>
  </si>
  <si>
    <t>Qualitative information</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</si>
  <si>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</si>
  <si>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</si>
  <si>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</si>
  <si>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</si>
  <si>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</si>
  <si>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</si>
  <si>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Currency mismatch in the LCR</t>
  </si>
  <si>
    <t>The main reporting currency for Crelan Group is Euro. There are no significant positions in foreign currencies, therefore there is no currency mismatch in the LCR.</t>
  </si>
  <si>
    <t>Other items in the LCR calculation that are not captured in the LCR disclosure template but that the institution considers relevant for its liquidity profile</t>
  </si>
  <si>
    <t>Not applicable for Crelan Group.</t>
  </si>
  <si>
    <t>CRA: General qualitative information about credit risk</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</si>
  <si>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</si>
  <si>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</si>
  <si>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 xml:space="preserve">The core of risk management within the group is the Risk Appetite Framework (RAF). This framework determines which risks and the amount of each risk the bank is willing to take. In addition, this RAF defines the set of policies, processes, limits, controls and systems that the bank puts in place to ensure that the risk profile is in line with the objective. In terms of credit risk, the RAF shows that the bank only invests in products that they fully understand and for which the bank has the necessary resources to properly manage these products. This is a first important element used in determining credit risk management policies and credit limits. In addition, Crelan Group attaches great importance to good diversification between and within the various portfolios. In this way the bank ensures that the impact of certain specific risks will be limited. The specific nominal limits also take into account the size and equity of the bank. Finally, the RAF has functional limits in terms of non-performing ratio and coverage ratio. </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</si>
  <si>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</si>
  <si>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</si>
  <si>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 xml:space="preserve">The overall risk management consists of 3 lines of defence: 
Business is the first line of defence. They are in the frontline and are firstly responsible to acknowledge and manage risks. They are responsible for the daily monitoring, management and control of risks. 
The Risk Management, Compliance and Security are the second line of defence (LoD). The mission of the Risk department is to identify, assess and control risk as to maximize the realization of business opportunities and minimize potential losses. This is achieved on an independent basis and in cooperation with different management bodies and committees. 
The Audit department acts as third LoD. It ensures the efficient and accurate transfer of information on risk monitoring and reporting from the first and the second line of defence to the Board of Directors.
The same principles are followed at the level of the follow-up of credit risk: the first line consists in this case out of the credit department that puts in place processes and policies to manage the credit risk. The second line teams (mostly risk management) will support and challenge them in relation to the processes, controls and policies that were developed. The 3th line will control both first and second line via punctual audits in relation to the credit activity. The compliance team will be involved in case of specific questions for the credit activity in relation to fraud or anti money laundering (AML). </t>
  </si>
  <si>
    <t>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</si>
  <si>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</si>
  <si>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</si>
  <si>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All the past due exposures more than 90 days that are considered in default for regulatory purposes are classified as impaired.</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</si>
  <si>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</si>
  <si>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</si>
  <si>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There is no difference between the internal definition of restructured exposure and the  "forborne" classification.</t>
  </si>
  <si>
    <t xml:space="preserve">CR1: Performing and non-performing exposures and related provisions. </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</si>
  <si>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</si>
  <si>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</si>
  <si>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</si>
  <si>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</si>
  <si>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</si>
  <si>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</si>
  <si>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</si>
  <si>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</si>
  <si>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</si>
  <si>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</si>
  <si>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</si>
  <si>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</si>
  <si>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</si>
  <si>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n</t>
  </si>
  <si>
    <t>o</t>
  </si>
  <si>
    <t>Cash balances at central banks and other demand deposits</t>
  </si>
  <si>
    <t>005</t>
  </si>
  <si>
    <t>Loans and advances</t>
  </si>
  <si>
    <t>010</t>
  </si>
  <si>
    <t>Central banks</t>
  </si>
  <si>
    <t>020</t>
  </si>
  <si>
    <t>General governments</t>
  </si>
  <si>
    <t>030</t>
  </si>
  <si>
    <t>Credit institutions</t>
  </si>
  <si>
    <t>040</t>
  </si>
  <si>
    <t>Other financial corporations</t>
  </si>
  <si>
    <t>050</t>
  </si>
  <si>
    <t>Non-financial corporations</t>
  </si>
  <si>
    <t>060</t>
  </si>
  <si>
    <t xml:space="preserve">          Of which SMEs</t>
  </si>
  <si>
    <t>070</t>
  </si>
  <si>
    <t>Households</t>
  </si>
  <si>
    <t>080</t>
  </si>
  <si>
    <t>Debt securities</t>
  </si>
  <si>
    <t>090</t>
  </si>
  <si>
    <t>100</t>
  </si>
  <si>
    <t>110</t>
  </si>
  <si>
    <t>120</t>
  </si>
  <si>
    <t>130</t>
  </si>
  <si>
    <t>140</t>
  </si>
  <si>
    <t>Off-balance-sheet exposures</t>
  </si>
  <si>
    <t>150</t>
  </si>
  <si>
    <t>160</t>
  </si>
  <si>
    <t>170</t>
  </si>
  <si>
    <t>180</t>
  </si>
  <si>
    <t>190</t>
  </si>
  <si>
    <t>200</t>
  </si>
  <si>
    <t>210</t>
  </si>
  <si>
    <t>220</t>
  </si>
  <si>
    <t>CR1-A: Maturity of exposures</t>
  </si>
  <si>
    <t>Net exposure value</t>
  </si>
  <si>
    <t>On demand</t>
  </si>
  <si>
    <t>&lt;= 1 year</t>
  </si>
  <si>
    <t>&gt; 1 year &lt;= 5 years</t>
  </si>
  <si>
    <t>&gt; 5 years</t>
  </si>
  <si>
    <t>No stated maturity</t>
  </si>
  <si>
    <t>CQ1: Credit quality of forborne exposures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</si>
  <si>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</si>
  <si>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</si>
  <si>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</si>
  <si>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</si>
  <si>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</si>
  <si>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</si>
  <si>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</si>
  <si>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</si>
  <si>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</si>
  <si>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</si>
  <si>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</si>
  <si>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</si>
  <si>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</si>
  <si>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</si>
  <si>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</si>
  <si>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</si>
  <si>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</si>
  <si>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</si>
  <si>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</si>
  <si>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</si>
  <si>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</si>
  <si>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</si>
  <si>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CQ4: Quality of non-performing exposures, totals</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</si>
  <si>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</si>
  <si>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</si>
  <si>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</si>
  <si>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</si>
  <si>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</si>
  <si>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</si>
  <si>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</si>
  <si>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CQ4: Quality of non-performing exposures by geography, on-balance</t>
  </si>
  <si>
    <t>id</t>
  </si>
  <si>
    <t>Netherlands</t>
  </si>
  <si>
    <t>United Kingdom</t>
  </si>
  <si>
    <t>CQ4: Quality of non-performing exposures by geography, off-balance</t>
  </si>
  <si>
    <t>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</si>
  <si>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</si>
  <si>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</si>
  <si>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</si>
  <si>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</si>
  <si>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</si>
  <si>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</si>
  <si>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</si>
  <si>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</si>
  <si>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</si>
  <si>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</si>
  <si>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</si>
  <si>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</si>
  <si>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</si>
  <si>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</si>
  <si>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</si>
  <si>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</si>
  <si>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</si>
  <si>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</si>
  <si>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</si>
  <si>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</si>
  <si>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</si>
  <si>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</si>
  <si>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</si>
  <si>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</si>
  <si>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</si>
  <si>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</si>
  <si>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</si>
  <si>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</si>
  <si>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</si>
  <si>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</si>
  <si>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CR4 – standardised approach – Credit risk exposure and CRM effects</t>
  </si>
  <si>
    <t>Exposures before CCF and before CRM</t>
  </si>
  <si>
    <t>Exposures post CCF and post CRM</t>
  </si>
  <si>
    <t>RWAs and RWAs density</t>
  </si>
  <si>
    <t>RWAs</t>
  </si>
  <si>
    <t xml:space="preserve">RWAs density (%) </t>
  </si>
  <si>
    <t>Exposure classes</t>
  </si>
  <si>
    <t>Central governments or central banks</t>
  </si>
  <si>
    <t>Regional government or local authorities</t>
  </si>
  <si>
    <t>Public sector entities</t>
  </si>
  <si>
    <t>Multilateral development banks</t>
  </si>
  <si>
    <t>International organisations</t>
  </si>
  <si>
    <t>Retail</t>
  </si>
  <si>
    <t>Institutions and corporates with a short-term credit assessment</t>
  </si>
  <si>
    <t>Other items</t>
  </si>
  <si>
    <t>TOTAL</t>
  </si>
  <si>
    <t>CR5 – standardised approach</t>
  </si>
  <si>
    <t>Risk weight</t>
  </si>
  <si>
    <t>Others</t>
  </si>
  <si>
    <t>p</t>
  </si>
  <si>
    <t>q</t>
  </si>
  <si>
    <t>CRE – Qualitative disclosure requirements related to IRB approach</t>
  </si>
  <si>
    <t>Article 452  (a) CRR</t>
  </si>
  <si>
    <t>Article 452  (c) CRR</t>
  </si>
  <si>
    <t>Article 452 (d) CRR</t>
  </si>
  <si>
    <t>Crelan Group does not apply internal models to these exposures.</t>
  </si>
  <si>
    <t xml:space="preserve">Article 452 (e) CRR
</t>
  </si>
  <si>
    <t>Article 452 (f) CRR</t>
  </si>
  <si>
    <t>CR6 – IRB approach – Credit risk exposures, totals</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</si>
  <si>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</si>
  <si>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</si>
  <si>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</si>
  <si>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</si>
  <si>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</si>
  <si>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</si>
  <si>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</si>
  <si>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</si>
  <si>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</si>
  <si>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</si>
  <si>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</si>
  <si>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</si>
  <si>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A-IRB, total for all exposures classes</t>
  </si>
  <si>
    <t>A190</t>
  </si>
  <si>
    <t>F-IRB, total for all exposures classes</t>
  </si>
  <si>
    <t>F190</t>
  </si>
  <si>
    <t>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</si>
  <si>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</si>
  <si>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</si>
  <si>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</si>
  <si>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</si>
  <si>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</si>
  <si>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</si>
  <si>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Of which Corporates - Specialised lending, excluding slotting approach</t>
  </si>
  <si>
    <t>Of which Corporates - Specialised lending under slotting approach</t>
  </si>
  <si>
    <t>Other non-credit obligation assets</t>
  </si>
  <si>
    <t xml:space="preserve">Total </t>
  </si>
  <si>
    <t>CR7 – IRB approach – Effect on the RWEAs of credit derivatives used as CRM techniques</t>
  </si>
  <si>
    <t>Pre-credit derivatives risk weighted exposure amount</t>
  </si>
  <si>
    <t>Actual risk weighted exposure amount</t>
  </si>
  <si>
    <t>Central governments and central banks</t>
  </si>
  <si>
    <t>9.1</t>
  </si>
  <si>
    <t>9.2</t>
  </si>
  <si>
    <t>9.3</t>
  </si>
  <si>
    <t>9.4</t>
  </si>
  <si>
    <t>9.5</t>
  </si>
  <si>
    <t>TOTAL (including FIRB exposures and AIRB exposures)</t>
  </si>
  <si>
    <t>CR7A – A-IRB approach – Disclosure of the extent of the use of CRM techniques</t>
  </si>
  <si>
    <t xml:space="preserve">Total exposures
</t>
  </si>
  <si>
    <t>Credit risk Mitigation techniques</t>
  </si>
  <si>
    <t>Credit risk Mitigation methods in the calculation of RWEAs</t>
  </si>
  <si>
    <t>Funded credit Protection (FCP)</t>
  </si>
  <si>
    <t xml:space="preserve"> Unfunded credit 
Protection (UFCP)</t>
  </si>
  <si>
    <t>Part of exposures covered by Other eligible collaterals (%)</t>
  </si>
  <si>
    <t>Part of exposures covered by Other funded credit protection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</si>
  <si>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</si>
  <si>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</si>
  <si>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</si>
  <si>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</si>
  <si>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</si>
  <si>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</si>
  <si>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</si>
  <si>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A-IRB</t>
  </si>
  <si>
    <t>Of which Retail – Qualifying revolving</t>
  </si>
  <si>
    <t>CR6 – A-IRB approach – Credit risk exposures by exposure class and PD range</t>
  </si>
  <si>
    <t>DPM version 3.0.0.0  | version 2021</t>
  </si>
  <si>
    <t>Exposure class:</t>
  </si>
  <si>
    <t>PD range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</si>
  <si>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</si>
  <si>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</si>
  <si>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</si>
  <si>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</si>
  <si>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</si>
  <si>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</si>
  <si>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</si>
  <si>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</si>
  <si>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</si>
  <si>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</si>
  <si>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</si>
  <si>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</si>
  <si>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</si>
  <si>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</si>
  <si>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</si>
  <si>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</si>
  <si>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</si>
  <si>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CR6 – F-IRB approach – Credit risk exposures by exposure class and PD range</t>
  </si>
  <si>
    <t>F-IRB</t>
  </si>
  <si>
    <t xml:space="preserve">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</si>
  <si>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</si>
  <si>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</si>
  <si>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</si>
  <si>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</si>
  <si>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</si>
  <si>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</si>
  <si>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</si>
  <si>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</si>
  <si>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</si>
  <si>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</si>
  <si>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CCR1 – Analysis of CCR exposure by approach</t>
  </si>
  <si>
    <t>Replacement cost (RC)</t>
  </si>
  <si>
    <t>Potential future exposure  (PFE)</t>
  </si>
  <si>
    <t>EEPE</t>
  </si>
  <si>
    <t>Alpha used for computing regulatory exposure value</t>
  </si>
  <si>
    <t>Exposure value pre-CRM</t>
  </si>
  <si>
    <t>Exposure value post-CRM</t>
  </si>
  <si>
    <t>Exposure value</t>
  </si>
  <si>
    <t>RWEA</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</si>
  <si>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</si>
  <si>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</si>
  <si>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</si>
  <si>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</si>
  <si>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</si>
  <si>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</si>
  <si>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2b</t>
  </si>
  <si>
    <t>Of which from contractual cross-product netting sets</t>
  </si>
  <si>
    <t>2c</t>
  </si>
  <si>
    <t>Financial collateral simple method (for SFTs)</t>
  </si>
  <si>
    <t>Financial collateral comprehensive method (for SFTs)</t>
  </si>
  <si>
    <t>VaR for SFTs</t>
  </si>
  <si>
    <t>CCR3 – Standardised approach – CCR exposures by regulatory exposure class and risk weights</t>
  </si>
  <si>
    <t xml:space="preserve">Total exposure value </t>
  </si>
  <si>
    <t xml:space="preserve">Regional government or local authorities </t>
  </si>
  <si>
    <t>CCR5 – Composition of collateral for CCR exposures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</si>
  <si>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</si>
  <si>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</si>
  <si>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</si>
  <si>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</si>
  <si>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</si>
  <si>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</si>
  <si>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</si>
  <si>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</si>
  <si>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</si>
  <si>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</si>
  <si>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</si>
  <si>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</si>
  <si>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</si>
  <si>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</si>
  <si>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</si>
  <si>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</si>
  <si>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</si>
  <si>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</si>
  <si>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</si>
  <si>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</si>
  <si>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</si>
  <si>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</si>
  <si>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</si>
  <si>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</si>
  <si>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</si>
  <si>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</si>
  <si>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</si>
  <si>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</si>
  <si>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CR9 – A-IRB approach – Back-testing of PD per exposure class (fixed PD scale)</t>
  </si>
  <si>
    <t>Number of obligors at the end of previous year</t>
  </si>
  <si>
    <t>Observed average default rate (%)</t>
  </si>
  <si>
    <t>Exposures weighted average PD (%)</t>
  </si>
  <si>
    <t>Average PD (%)</t>
  </si>
  <si>
    <t>Average
historical
annual
default rate (%)</t>
  </si>
  <si>
    <t>Of which number of
obligors which defaulted in the year</t>
  </si>
  <si>
    <t>A010</t>
  </si>
  <si>
    <t>A020</t>
  </si>
  <si>
    <t>A030</t>
  </si>
  <si>
    <t>A040</t>
  </si>
  <si>
    <t>A050</t>
  </si>
  <si>
    <t>A060</t>
  </si>
  <si>
    <t>A070</t>
  </si>
  <si>
    <t>A080</t>
  </si>
  <si>
    <t>A090</t>
  </si>
  <si>
    <t>A100</t>
  </si>
  <si>
    <t>A110</t>
  </si>
  <si>
    <t>A120</t>
  </si>
  <si>
    <t>A130</t>
  </si>
  <si>
    <t>A140</t>
  </si>
  <si>
    <t>A150</t>
  </si>
  <si>
    <t>A160</t>
  </si>
  <si>
    <t>A170</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</si>
  <si>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</si>
  <si>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</si>
  <si>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</si>
  <si>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</si>
  <si>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</si>
  <si>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</si>
  <si>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</si>
  <si>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</si>
  <si>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</si>
  <si>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</si>
  <si>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</si>
  <si>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</si>
  <si>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</si>
  <si>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</si>
  <si>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</si>
  <si>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</si>
  <si>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</si>
  <si>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</si>
  <si>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CCR4 – A-IRB approach – CCR exposures by exposure class and PD scale</t>
  </si>
  <si>
    <t>Density of risk weighted exposure amounts</t>
  </si>
  <si>
    <t>PD scale</t>
  </si>
  <si>
    <t>Total for this exposure class</t>
  </si>
  <si>
    <t>x</t>
  </si>
  <si>
    <t>CCR4 – F-IRB approach – CCR exposures by exposure class and PD scale</t>
  </si>
  <si>
    <t xml:space="preserve">SECA - Qualitative disclosure requirements related to securitisation exposures </t>
  </si>
  <si>
    <t>Article 449(a) CRR</t>
  </si>
  <si>
    <t>Article 449(b) CRR</t>
  </si>
  <si>
    <t>Article 449(c ) CRR</t>
  </si>
  <si>
    <t>Article 449(d) CRR</t>
  </si>
  <si>
    <t>Article 449(e ) CRR</t>
  </si>
  <si>
    <t>Article 449(f) CRR</t>
  </si>
  <si>
    <t>Article 449(g) CRR</t>
  </si>
  <si>
    <t>Article 449(h) CRR</t>
  </si>
  <si>
    <t>Article 449(i) CRR</t>
  </si>
  <si>
    <t>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</si>
  <si>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</si>
  <si>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</si>
  <si>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</si>
  <si>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</si>
  <si>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</si>
  <si>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</si>
  <si>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</si>
  <si>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</si>
  <si>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</si>
  <si>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</si>
  <si>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</si>
  <si>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</si>
  <si>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</si>
  <si>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</si>
  <si>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</si>
  <si>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</si>
  <si>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</si>
  <si>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</si>
  <si>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</si>
  <si>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</si>
  <si>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SEC3 - Securitisation exposures in the non-trading book and associated regulatory capital requirements - institution acting as originator or as sponsor</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</si>
  <si>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</si>
  <si>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</si>
  <si>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</si>
  <si>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</si>
  <si>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</si>
  <si>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</si>
  <si>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</si>
  <si>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</si>
  <si>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</si>
  <si>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</si>
  <si>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</si>
  <si>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</si>
  <si>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</si>
  <si>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</si>
  <si>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</si>
  <si>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</si>
  <si>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</si>
  <si>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</si>
  <si>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</si>
  <si>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</si>
  <si>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</si>
  <si>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</si>
  <si>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</si>
  <si>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</si>
  <si>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MRA: Qualitative disclosure requirements related to market risk</t>
  </si>
  <si>
    <r>
      <t xml:space="preserve">Points (a) and (d) of Article 435 (1) CRR
</t>
    </r>
    <r>
      <rPr>
        <sz val="10"/>
        <color theme="1"/>
        <rFont val="Calibri"/>
        <family val="2"/>
        <scheme val="minor"/>
      </rPr>
      <t xml:space="preserve">
</t>
    </r>
  </si>
  <si>
    <r>
      <t xml:space="preserve">Point (b) of Article 435 (1) CRR
</t>
    </r>
    <r>
      <rPr>
        <sz val="11"/>
        <color theme="1"/>
        <rFont val="Calibri"/>
        <family val="2"/>
        <scheme val="minor"/>
      </rPr>
      <t xml:space="preserve">
</t>
    </r>
    <r>
      <rPr>
        <b/>
        <sz val="11"/>
        <color theme="1"/>
        <rFont val="Calibri"/>
        <family val="2"/>
        <scheme val="minor"/>
      </rPr>
      <t xml:space="preserve">
</t>
    </r>
  </si>
  <si>
    <t>Point (c ) of Article 435 (1) CRR</t>
  </si>
  <si>
    <t>Outright products</t>
  </si>
  <si>
    <t>Interest rate risk (general and specific)</t>
  </si>
  <si>
    <t>Equity risk (general and specific)</t>
  </si>
  <si>
    <t>Delta-plus approach</t>
  </si>
  <si>
    <t>Scenario approach</t>
  </si>
  <si>
    <t>ORA - Qualitative information on operational risk</t>
  </si>
  <si>
    <t>Points (a), (b), (c) and(d) of Article 435(1) CRR</t>
  </si>
  <si>
    <t>Article 446 CRR</t>
  </si>
  <si>
    <t>Article 454 CRRR</t>
  </si>
  <si>
    <t xml:space="preserve"> REMA - Remuneration policy</t>
  </si>
  <si>
    <t>Information relating to the bodies that oversee remuneration.</t>
  </si>
  <si>
    <t>•</t>
  </si>
  <si>
    <t>Name, composition and mandate of the main body (management body or remuneration committee as applicable) overseeing the remuneration policy and the number of meetings held by that main body during the financial year.</t>
  </si>
  <si>
    <t>a1</t>
  </si>
  <si>
    <t>External consultants whose advice has been sought, the body by which they were commissioned, and in which areas of the remuneration framework.</t>
  </si>
  <si>
    <t>a2</t>
  </si>
  <si>
    <t>A description of the scope of the institution’s remuneration policy (eg by regions, business lines), including the extent to which it is applicable to subsidiaries and branches located in third countries.</t>
  </si>
  <si>
    <t>a3</t>
  </si>
  <si>
    <t>A description of the staff or categories of staff whose professional activities have a material impact on institutions' risk profile.</t>
  </si>
  <si>
    <t>a4</t>
  </si>
  <si>
    <t>Information relating to the design and structure of the remuneration system for identified staff.</t>
  </si>
  <si>
    <t>An overview of the key features and objectives of remuneration policy, and information about the decision-making process used for determining the remuneration policy and the role of the relevant stakeholders.</t>
  </si>
  <si>
    <t>b1</t>
  </si>
  <si>
    <t>Information on the criteria used for performance measurement and ex ante and ex post risk adjustment.</t>
  </si>
  <si>
    <t>b2</t>
  </si>
  <si>
    <t>Whether the management body or the remuneration committee where established reviewed the institution’s remuneration policy during the past year, and if so, an overview of any changes that were made, the reasons for those changes and their impact on remuneration.</t>
  </si>
  <si>
    <t>b3</t>
  </si>
  <si>
    <t>Information of how the institution ensures that staff in internal control functions are remunerated independently of the businesses they oversee.</t>
  </si>
  <si>
    <t>b4</t>
  </si>
  <si>
    <t>Policies and criteria applied for the award of guaranteed variable remuneration and severance payments.</t>
  </si>
  <si>
    <t>b5</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</si>
  <si>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</si>
  <si>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</si>
  <si>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t>
  </si>
  <si>
    <t>An overview of main performance criteria and metrics for institution, business lines and individuals.</t>
  </si>
  <si>
    <t>e1</t>
  </si>
  <si>
    <t>An overview of how amounts of individual variable remuneration are linked to institution-wide and individual performance.</t>
  </si>
  <si>
    <t>e2</t>
  </si>
  <si>
    <t>Information on the criteria used to determine the balance between different types of instruments awarded including shares, equivalent ownership interest, options and other instruments.</t>
  </si>
  <si>
    <t>e3</t>
  </si>
  <si>
    <t>Information of the measures the institution will implement to adjust variable remuneration in the event that performance metrics are weak, including the institution’s criteria for determining “weak” performance metrics.</t>
  </si>
  <si>
    <t>e4</t>
  </si>
  <si>
    <t>Description of the ways in which the institution seeks to adjust remuneration to take account of longterm performance.</t>
  </si>
  <si>
    <t>An overview of the institution’s policy on deferral, payout in instrument, retention periods and vesting of variable remuneration including where it is different among staff or categories of staff.</t>
  </si>
  <si>
    <t>f1</t>
  </si>
  <si>
    <t>Information of the institution’ criteria for ex post adjustments (malus during deferral and clawback after vesting, if permitted by national law).</t>
  </si>
  <si>
    <t>f2</t>
  </si>
  <si>
    <t>Where applicable, shareholding requirements that may be imposed on identified staff.</t>
  </si>
  <si>
    <t>r</t>
  </si>
  <si>
    <t>f3</t>
  </si>
  <si>
    <t>The description of the main parameters and rationale for any variable components scheme and any other non-cash benefit in accordance with point (f) of Article 450(1) CRR.</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</si>
  <si>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</si>
  <si>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s</t>
  </si>
  <si>
    <t>Upon demand from the relevant Member State or competent authority, the total remuneration for each member of the management body or senior management.</t>
  </si>
  <si>
    <t>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</si>
  <si>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</si>
  <si>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</si>
  <si>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u</t>
  </si>
  <si>
    <t>Large institutions shall disclose the quantitative information on the remuneration of their collective management body, differentiating between executive and non-executive members in accordance with Article 450(2) CRR.</t>
  </si>
  <si>
    <t>v</t>
  </si>
  <si>
    <t xml:space="preserve">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</si>
  <si>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</si>
  <si>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</si>
  <si>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</si>
  <si>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</si>
  <si>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</si>
  <si>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</si>
  <si>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</si>
  <si>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</si>
  <si>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Of which: shares or equivalent ownership interests</t>
  </si>
  <si>
    <t xml:space="preserve">Of which: share-linked instruments or equivalent non-cash instruments </t>
  </si>
  <si>
    <t>Of which: other instruments</t>
  </si>
  <si>
    <t>EU5x</t>
  </si>
  <si>
    <t>Of which: other forms</t>
  </si>
  <si>
    <t>Variable remuneration</t>
  </si>
  <si>
    <t>Total variable remuneration</t>
  </si>
  <si>
    <t>Of which: deferred</t>
  </si>
  <si>
    <t>EU13a</t>
  </si>
  <si>
    <t>EU13b</t>
  </si>
  <si>
    <t>EU14x</t>
  </si>
  <si>
    <t>EU14y</t>
  </si>
  <si>
    <t>Total remuneration (2 + 10)</t>
  </si>
  <si>
    <t>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</si>
  <si>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</si>
  <si>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</si>
  <si>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</si>
  <si>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</si>
  <si>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</si>
  <si>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</si>
  <si>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</si>
  <si>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</si>
  <si>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</si>
  <si>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</si>
  <si>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</si>
  <si>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</si>
  <si>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</si>
  <si>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</si>
  <si>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REM3 - Deferred remuneration </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</si>
  <si>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</si>
  <si>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</si>
  <si>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</si>
  <si>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</si>
  <si>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</si>
  <si>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</si>
  <si>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</si>
  <si>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</si>
  <si>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Deferred and retained remuneration</t>
  </si>
  <si>
    <t>Cash-based</t>
  </si>
  <si>
    <t>Shares or equivalent ownership interests</t>
  </si>
  <si>
    <t xml:space="preserve">Share-linked instruments or equivalent non-cash instruments </t>
  </si>
  <si>
    <t>Other instruments</t>
  </si>
  <si>
    <t>Other forms</t>
  </si>
  <si>
    <t>MB Management function</t>
  </si>
  <si>
    <t>Total amount</t>
  </si>
  <si>
    <t>REM4 - Remuneration of 1 million EUR or more per year</t>
  </si>
  <si>
    <t>Identified staff that are high earners as set out in Article 450(i) CRR</t>
  </si>
  <si>
    <t>EUR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</si>
  <si>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</si>
  <si>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</si>
  <si>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</si>
  <si>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</si>
  <si>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</si>
  <si>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</si>
  <si>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</si>
  <si>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</si>
  <si>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</si>
  <si>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</si>
  <si>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</si>
  <si>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</si>
  <si>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REM5 -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</si>
  <si>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</si>
  <si>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</si>
  <si>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</si>
  <si>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</si>
  <si>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</si>
  <si>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</si>
  <si>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</si>
  <si>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</si>
  <si>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</si>
  <si>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</si>
  <si>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</si>
  <si>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</si>
  <si>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</si>
  <si>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</si>
  <si>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</si>
  <si>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</si>
  <si>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</si>
  <si>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</si>
  <si>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</si>
  <si>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</si>
  <si>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</si>
  <si>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</si>
  <si>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</si>
  <si>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</si>
  <si>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</si>
  <si>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</si>
  <si>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</si>
  <si>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</si>
  <si>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</si>
  <si>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</si>
  <si>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</si>
  <si>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</si>
  <si>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</si>
  <si>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</si>
  <si>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</si>
  <si>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</si>
  <si>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</si>
  <si>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</si>
  <si>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Own debt securities issued other than own covered bonds or securitisations</t>
  </si>
  <si>
    <t xml:space="preserve"> Own covered bonds and asset-backed securities issued and not yet pledged</t>
  </si>
  <si>
    <t xml:space="preserve">TOTAL ASSETS, COLLATERAL RECEIVED AND OWN DEBT SECURITIES ISSUED </t>
  </si>
  <si>
    <t>AE3 - Sources of encumbrance</t>
  </si>
  <si>
    <t>Matching liabilities, contingent liabilities or securities lent</t>
  </si>
  <si>
    <t>Assets, collateral received and own
debt securities issued other than covered bonds and securitisations encumbered</t>
  </si>
  <si>
    <t>Carrying amount of selected financial liabilities</t>
  </si>
  <si>
    <t xml:space="preserve">     </t>
  </si>
  <si>
    <t>AE4 - Accompanying narrative information</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</si>
  <si>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</si>
  <si>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AE1 and EU AE2.</t>
  </si>
  <si>
    <t>Total Corporates - SME</t>
  </si>
  <si>
    <t>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</si>
  <si>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</si>
  <si>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</si>
  <si>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</si>
  <si>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</si>
  <si>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</si>
  <si>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</si>
  <si>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</si>
  <si>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</si>
  <si>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</si>
  <si>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</si>
  <si>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</si>
  <si>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 xml:space="preserve">IRRBBA - Qualitative information on interest rate risks of non-trading book activities </t>
  </si>
  <si>
    <t>Legal basis</t>
  </si>
  <si>
    <t>A description of how the institution defines IRRBB for purposes of risk control and measurement</t>
  </si>
  <si>
    <t>A description of the institution's overall IRRBB management and mitigation strategies</t>
  </si>
  <si>
    <t>The periodicity of the calculation of the institution's IRRBB measures, and a description of the specific measures that the institution uses to gauge its sensitivity to IRRBB</t>
  </si>
  <si>
    <t>A description of the interest rate shock and stress scenarios that the institution uses to estimate changes in the economic value and in net interest income (if applicable)</t>
  </si>
  <si>
    <t>A description of the key modelling and parametric assumptions different from those used for disclosure of template EU IRRBB1 (if applicable)</t>
  </si>
  <si>
    <t>A high-level description of how the bank hedges its IRRBB, as well as the associated
accounting treatment (if applicable)</t>
  </si>
  <si>
    <t>A description of key modelling and parametric assumptions used for the IRRBB measures in template EU IRRBB1 (if applicable)</t>
  </si>
  <si>
    <t>Explanation of the significance of the IRRBB measures and of their significant variations since previous disclosures</t>
  </si>
  <si>
    <t>Any other relevant information regarding the IRRBB measures disclosed in template EU IRRBB1 (optional)</t>
  </si>
  <si>
    <t>NII sensitivity is calculated based on a constant balance sheet assumption.
The figure expresses the effect of an immediate interest rate shock on interests received minus interests paid in the next 12 months. Earnings effects are not included.</t>
  </si>
  <si>
    <t>Disclosure of the average and longest repricing maturity assigned to non-maturity deposits</t>
  </si>
  <si>
    <t>in accordance with Article 449a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</si>
  <si>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</si>
  <si>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</si>
  <si>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</si>
  <si>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</si>
  <si>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</si>
  <si>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</si>
  <si>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</si>
  <si>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</si>
  <si>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</si>
  <si>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</si>
  <si>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</si>
  <si>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</si>
  <si>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</si>
  <si>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Definitions, methodologies and international standards on which the environmental risk management framework is based</t>
  </si>
  <si>
    <t>Processes to identify, measure and monitor activities and exposures (and collateral where applicable) sensitive to environmental risks, covering relevant transmission channels</t>
  </si>
  <si>
    <t>Activities, commitments and exposures contributing to mitigate environmental risks</t>
  </si>
  <si>
    <t>Implementation of tools for identification, measurement and management of environmental risks</t>
  </si>
  <si>
    <t>Results and outcome of the risk tools implemented and the estimated impact of environmental risk on capital and liquidity risk profile</t>
  </si>
  <si>
    <t>Data availability, quality and accuracy, and efforts to improve these aspects</t>
  </si>
  <si>
    <t>Description of limits to environmental risks (as drivers of prudential risks) that are set, and triggering escalation and exclusion in the case of breaching these limits</t>
  </si>
  <si>
    <t>Description of the link (transmission channels) between environmental risks with credit risk, liquidity and funding risk, market risk, operational risk and reputational risk in the risk management framework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</si>
  <si>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</si>
  <si>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</si>
  <si>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</si>
  <si>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</si>
  <si>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</si>
  <si>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Employee relationships and labour standards</t>
  </si>
  <si>
    <t>ii</t>
  </si>
  <si>
    <t>Customer protection and product responsibility</t>
  </si>
  <si>
    <t>iii</t>
  </si>
  <si>
    <t>Human rights</t>
  </si>
  <si>
    <t>iv</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</si>
  <si>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</si>
  <si>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</si>
  <si>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</si>
  <si>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</si>
  <si>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</si>
  <si>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</si>
  <si>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</si>
  <si>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</si>
  <si>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</si>
  <si>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</si>
  <si>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</si>
  <si>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</si>
  <si>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</si>
  <si>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</si>
  <si>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Management of conflict of interest</t>
  </si>
  <si>
    <t>Internal communication on critical concerns</t>
  </si>
  <si>
    <t>vi</t>
  </si>
  <si>
    <t>Institution's integration in risk management arrangements the governance performance of their counterparties considering:</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</si>
  <si>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</si>
  <si>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</si>
  <si>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</si>
  <si>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</si>
  <si>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</si>
  <si>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</si>
  <si>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</si>
  <si>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</si>
  <si>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</si>
  <si>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</si>
  <si>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</si>
  <si>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</si>
  <si>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</si>
  <si>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</si>
  <si>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</si>
  <si>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</si>
  <si>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</si>
  <si>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</si>
  <si>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</si>
  <si>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</si>
  <si>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</si>
  <si>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</si>
  <si>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</si>
  <si>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</si>
  <si>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</si>
  <si>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</si>
  <si>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</si>
  <si>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</si>
  <si>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</si>
  <si>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</si>
  <si>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</si>
  <si>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</si>
  <si>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</si>
  <si>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</si>
  <si>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</si>
  <si>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</si>
  <si>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</si>
  <si>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</si>
  <si>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</si>
  <si>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</si>
  <si>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</si>
  <si>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</si>
  <si>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</si>
  <si>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</si>
  <si>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</si>
  <si>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</si>
  <si>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</si>
  <si>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</si>
  <si>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</si>
  <si>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</si>
  <si>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</si>
  <si>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</si>
  <si>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</si>
  <si>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</si>
  <si>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</si>
  <si>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</si>
  <si>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</si>
  <si>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</si>
  <si>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</si>
  <si>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</si>
  <si>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</si>
  <si>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</si>
  <si>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</si>
  <si>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</si>
  <si>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</si>
  <si>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</si>
  <si>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</si>
  <si>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</si>
  <si>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</si>
  <si>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</si>
  <si>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</si>
  <si>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Comments</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</si>
  <si>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</si>
  <si>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</si>
  <si>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</si>
  <si>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</si>
  <si>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</si>
  <si>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</si>
  <si>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</si>
  <si>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</si>
  <si>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</si>
  <si>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</si>
  <si>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</si>
  <si>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</si>
  <si>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</si>
  <si>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</si>
  <si>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</si>
  <si>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</si>
  <si>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</si>
  <si>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</si>
  <si>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</si>
  <si>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</si>
  <si>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</si>
  <si>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</si>
  <si>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</si>
  <si>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</si>
  <si>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</si>
  <si>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Gross carrying amount (aggregate)</t>
  </si>
  <si>
    <t>Gross carrying amount towards the counterparties compared to total gross carrying amount (aggregate)*</t>
  </si>
  <si>
    <t>Weighted average maturity</t>
  </si>
  <si>
    <t>Number of top 20 polluting firms included</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</si>
  <si>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</si>
  <si>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</si>
  <si>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</si>
  <si>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</si>
  <si>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</si>
  <si>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</si>
  <si>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</si>
  <si>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</si>
  <si>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</si>
  <si>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Template 10 - Other climate change mitigating actions that are not covered in the EU Taxonomy</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</si>
  <si>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</si>
  <si>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</si>
  <si>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</si>
  <si>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</si>
  <si>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</si>
  <si>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</si>
  <si>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</si>
  <si>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</si>
  <si>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Of which building renovation loans</t>
  </si>
  <si>
    <t>Other counterparties</t>
  </si>
  <si>
    <t>Loans (e.g. green, sustainable, sustainability-linked under standards other than the EU standards)</t>
  </si>
  <si>
    <t>Green loans issued by Crelan Group finance green buildings.</t>
  </si>
  <si>
    <t>Template 1: Banking book- Climate Change transition risk: Credit quality of exposures by sector, emissions and residual maturity</t>
  </si>
  <si>
    <t>Template 2: Banking book - Climate change transition risk: Loans collateralised by immovable property - Energy efficiency of the collateral</t>
  </si>
  <si>
    <t>Template 4: Banking book - Climate change transition risk: Exposures to top 20 carbon-intensive firms</t>
  </si>
  <si>
    <t>Template 5: Banking book - Climate change physical risk: Exposures subject to physical risk</t>
  </si>
  <si>
    <t>The evolution of the main contributors is stable over the observed time periods.</t>
  </si>
  <si>
    <t>CRC – Qualitative disclosure requirements related to CRM techniques</t>
  </si>
  <si>
    <t>Article 453 (a) CRR</t>
  </si>
  <si>
    <t>Article 453 (b) CRR</t>
  </si>
  <si>
    <t>Article 453 (c) CRR</t>
  </si>
  <si>
    <t>Article 453 (d) CRR</t>
  </si>
  <si>
    <t>Not Applicable for Crelan Group.</t>
  </si>
  <si>
    <t>Article 453 (e) CRR</t>
  </si>
  <si>
    <t>CRD – Qualitative disclosure requirements related to standardised model</t>
  </si>
  <si>
    <t>Article 444  (a) CRR</t>
  </si>
  <si>
    <t>Article 444  (b) CRR</t>
  </si>
  <si>
    <t>The exposure classes for which each ECAI or ECA is used;
See Section 7 of the Risk Disclosure.</t>
  </si>
  <si>
    <t>Article 444 (c) CRR</t>
  </si>
  <si>
    <t>Article 444 (d) CRR</t>
  </si>
  <si>
    <t>a/b</t>
  </si>
  <si>
    <t>The roles &amp; responsabilities of the different committees have been defined. This framework will also be applicable for the follow up of the social risks.</t>
  </si>
  <si>
    <t>The integration and design of the governance performance related to the lending counterparties is assessed in the ESG-scoring. Crelan has planned the full integration of this ESG score in its credit processes by end 2026</t>
  </si>
  <si>
    <t>Not applicable for the Crelan Group.</t>
  </si>
  <si>
    <t>Quantitative templates</t>
  </si>
  <si>
    <t>Qualitative templates</t>
  </si>
  <si>
    <t>Key metrics</t>
  </si>
  <si>
    <t>KM1</t>
  </si>
  <si>
    <t>LIQB</t>
  </si>
  <si>
    <t>Overview of risk weighted exposure amounts</t>
  </si>
  <si>
    <t>OV1</t>
  </si>
  <si>
    <t xml:space="preserve">Credit risk </t>
  </si>
  <si>
    <t xml:space="preserve">RWEA flow statements of credit risk exposures under the IRB approach </t>
  </si>
  <si>
    <t>CR8</t>
  </si>
  <si>
    <t>Funding &amp; Liquidity risk</t>
  </si>
  <si>
    <t>Quantitative information of LCR</t>
  </si>
  <si>
    <t>LIQ1</t>
  </si>
  <si>
    <t>Liquidity risk management is centralised and managed via the Balance Sheet Risk Committee of the Crelan Group.
Europabank has a certain autonomy and manages its own liquidity position.
However Crelan Group has put in place a mechanism that allows for intra-group liquidity exchange in order to support the liquidity position of sub-entities within the group.
Also, a bi-weekly meeting is organized between the Financial Risk Management  and the Balance Sheet Management teams to monitor short-term liquidity at the group level, as well as determining the need for intra-group funding for one of the entities.</t>
  </si>
  <si>
    <t>The main contributor to the liquidity buffer is the cash held at the central bank along with a portfolio of exclusively Level 1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The evolution of the main contributors is stable over the observed time periods.</t>
  </si>
  <si>
    <t>The funding consists mainly of retail deposits, Covered bonds and Senior non-preferred funding.</t>
  </si>
  <si>
    <t>Crelan Group actually doesn’t have a specific formal recruitment policy for the executive committee. However, in the charter of the nomination committee a chapter is dedicated to the selection and nomination process of executive and non-executive directors. In the current process, the nomination committee establishes a function and competency. Based on that, an external headhunter searches for external candidates while the executive committee can add internal candidates, leading to a long list of candidates. Afterwards, the nomination committee reduces the candidates to a shortlist of three candidates who need to do an external assessment. In case of a positive assessment the potential candidates are interviewed and screened by the nomination committee and validated by Compliance. In case of a positive advice of the nomination committee, the candidacy is submitted for approval to the board of directors and the fit &amp; proper file is introduced to the supervisory bodies.
The current (collective) competency matrix of the management body and board of directors is based on the NBB model.</t>
  </si>
  <si>
    <t xml:space="preserve">Information from Risk goes from Risk management via the executive committee to the Risk &amp; Compliance committee. Afterwards the Risk &amp; Compliance committee gives an in-depth feedback of its activities to the board of directors and, if needed, an advice to the board for final decision. </t>
  </si>
  <si>
    <t>Carrying values as reported in published financial statements/ Subject to the credit risk framework</t>
  </si>
  <si>
    <t>BE0390130939</t>
  </si>
  <si>
    <t>Public</t>
  </si>
  <si>
    <t>Tier 2</t>
  </si>
  <si>
    <t>99.715% of the principal amount</t>
  </si>
  <si>
    <t xml:space="preserve">Optional Redemption Dates: Each Business Day during the period from and including 30 January 2030 to but excluding the Reset Date, ie 30 April 2030 (3-month period); substantial repurchase event (75%); Redemption due to a capital disqualification event; redemption for tax reasons. </t>
  </si>
  <si>
    <t>Each Business Day during the period from and including 30/01/2030 to but excluding 30/04/2030</t>
  </si>
  <si>
    <t xml:space="preserve">Fixed 5.375% p.a. for the period from and including the Issue Date to but excluding the Reset Date.
From and including the Reset Date to but excluding the Maturity Date: if the Tier 2 Notes are not fully redeemed or purchased and cancelled on or prior to the Reset Date, the interest payable on the Tier 2 Notes shall then reset to the sum of the 5-year Mid-Swap Rate prevailing at the Reset 
Determination Date and the Margin Subject to Benchmark Replacement provisions. </t>
  </si>
  <si>
    <t>5.375% per annum
To be reset on the Reset Date</t>
  </si>
  <si>
    <t>The Issuer’s obligations under the Securities are direct, unconditional, unsecured and subordinated notes, and will rank junior to the claims of all Senior Creditors and Ordinarily Subordinated Creditors; pari passu without any preference among themselves and pari passu with the claims of holders of any other obligations or instruments of the Issuer which constitute, or would but for any applicable limitation on the amount of such capital constitute, Tier 2 capital of the Issuer and senior and in priority to (a) the claims of holders of all classes of share and other equity capital (including preference shares (if any)) of the Issuer, (b) the claims of holders of all obligations or instruments of the Issuer which constitute Tier 1 capital of the Issuer, and (c) the claims of holders of any other obligations or instruments of the Issuer which are or are expressed to be subordinated to the Subordinated Notes</t>
  </si>
  <si>
    <t>CCRA – Qualitative disclosure related to CCR</t>
  </si>
  <si>
    <t>The trading book includes all financial instruments that are used in the context of specific trading activities. Crelan Group does not carry out any trading activities for its own account. 
The market risk in Crelan Group's trading book is the risk of loss arising from adverse movements in interest rates, market prices or exchange rate fluctuations of the trading book.
Here is the current content of the trading book:
- Intermediation EMTN/Performance swaps activity: residual positions in performance swaps and EMTN bought back from retail clients are meant to be resold short term or cancelled and therefore this client servicing qualifies for trading. 
- In addition to its offering of internally issued EMTN’s, Crelan Group is also offering externally issued EMTN’s to its retail clients. The consequence of the new product is that front office is agreeing on a transaction with the external issuer 6-8 weeks before the issuance of the note. In line with the Belgian banking law, this product is considered a trading book activity as Crelan Group bears some market risk during that period of time (conditional to potential unwinds or credit event on the third party issuer combined with withdrawals of client orders). 
It is important to note that Crelan Group is not actively taking market risk in its trading book, only during the short commercialisation period of the externally issued EMTN’s as explained above. The rest of the market risk originates from the buy-backs of internally issued EMTN’s (and their hedges) at the client’s request.
Policies for hedging and risk mitigation techniques
The trading book is subject to materiality thresholds that have been introduced by the National Bank of Belgium (NBB) in 2015 in the framework of the new Belgian bank legislation. The ‘Non Risk-Based Ratio’ for Crelan Group, which is based purely on volume, is well below the threshold defined by the NBB. The ‘Risk-Based Ratio’, which reflects the underlying risks, is also remarkably lower for Crelan Group than the regulatory threshold. This can be explained by the limited market risk strategy for its trading book resulting in low Market Risk Weighted Assets.
Furthermore, Crelan Group's risk limit framework ensures that the VaR with a 99% confidence level and a holding period of 1 day does not exceed 0.25% of T1 capital as requested as well by the Belgian banking law.</t>
  </si>
  <si>
    <t>CRELAN FINANCE(NL)BV</t>
  </si>
  <si>
    <t xml:space="preserve">CRELAN HOME LOAN SCF SA </t>
  </si>
  <si>
    <t>The goal of credit risk management is to ensure that a (set of) credit event(s) would not significantly threaten the bank’s solvency nor profitability. In order to reach this objective, credit risk exposures are maintained within strict boundaries. The effective management of credit risk is a critical component of a comprehensive approach to risk management and is essential to the long term success of any banking organization.
The loan portfolio of Crelan consist out of the following elements:
- The largest part of the loan portfolio consists out of mortgage loans (and to a lesser extend consumer loans) towards retail clients. 
- The second largest portfolio consist out of loans toward SME's and self-employed people. In this portfolio special attention is given towards the agricultural sector. 
- Lastly there is a the portfolio of Europabank that focuses on both retail and professional clients with a higher than average risk profile. 
Given the strong diversification in counterparties and sectors, the good collateral coverage and the low probability of default of these loan portfolio's, the risk profile of the total credit portfolio is considered low. 
The risk appetite framework contains indicators at a strategic, functional and operational level involving monitoring, alerts and regular reporting to the risk committe. Sectorial and ESG limits are also included to maintain an acceptable level of concentration in sectors considered as higher risk based on Crelan's experience.</t>
  </si>
  <si>
    <t xml:space="preserve">Crelan Group has a synthetic securitization on its mortgage loan portfolio to optimize Crelan Group’s risk-return balance, and to support the growth of the loan portfolio while maintaining the envisaged solvency levels (as set in the risk appetite framework of the bank).  
The transaction was launched end 2020 and consists of a balance sheet synthetic securitisation of a pool of residential mortgage loans. A significant portion of the credit risk of the underlying loans was transferred to external parties via a “significant risk transfer” (SRT). It is via this transfer of economic credit risk that Crelan Group has been able to generate some RWA relief over its mortgage loan portfolio.  
The bank did not opt for a Simple Transparant and Standardised (STS) transaction because at origination there was no legal framework nor were there guidelines for synthetic STS transactions, and the use of Article 270 CRR was limited to transactions with at least 70% of SME exposures (as defined in Article 510 CRR). As of March 2021 EU regulation was updated providing a specific framework for STS securitisations to help the recovery from the Covid-19 crisis. </t>
  </si>
  <si>
    <t>The securitisation transaction is named CASPR-1 and the issuance vehicle is a multi-compartments Luxembourg securitisation company. The risk transfer is done through a tranched English law-governed CDS; the CDS is the contract(s) by which Crelan Group benefits from protection against Credit Events. At origination the Crelan Group Finance Function and PWC as statutory auditor of Crelan Group reviewed the CDS’s characteristics. As a result of its economic features it closely mirrors the terms of a guarantee, for example: the protection buyer (including its consolidated group) must have an exposure to the risk being hedged and the protection payments are determined based on the protection buyer’s actual accounting losses. Crelan Group and PWC came to the conclusion that the CDS should be treated as a financial guarantee under IFRS 9. Therefore Crelan Group applies an amortised cost accounting for this financial guarantee. CASPR Sarl is consolidated into Crelan Group and hence also Crelan Group.</t>
  </si>
  <si>
    <t>Composition of regulatory own funds</t>
  </si>
  <si>
    <t>CC1</t>
  </si>
  <si>
    <t>Reconciliation of regulatory own funds to balance sheet in the audited financial statements</t>
  </si>
  <si>
    <t>CC2</t>
  </si>
  <si>
    <t>Main features of regulatory own funds instruments and eligible liabilities instruments</t>
  </si>
  <si>
    <t>CCA</t>
  </si>
  <si>
    <t>Summary reconciliation of accounting assets and leverage ratio exposures</t>
  </si>
  <si>
    <t>Leverage ratio common disclosure</t>
  </si>
  <si>
    <t>Split-up of on balance sheet exposures (excluding derivatives, SFTs and exempted exposures)</t>
  </si>
  <si>
    <t>Geographical distribution of credit exposures relevant for the calculation of the countercyclical buffer</t>
  </si>
  <si>
    <t>CCyB1</t>
  </si>
  <si>
    <t>Amount of institution-specific countercyclical capital buffer</t>
  </si>
  <si>
    <t>CCyB2</t>
  </si>
  <si>
    <t>Differences between accounting and regulatory scopes of consolidation and mapping of financial statements with regulatory risk categories</t>
  </si>
  <si>
    <t>LI1</t>
  </si>
  <si>
    <t>LI2</t>
  </si>
  <si>
    <t xml:space="preserve">Outline of the differences in the scopes of consolidation </t>
  </si>
  <si>
    <t>LI3</t>
  </si>
  <si>
    <t>LIQ2</t>
  </si>
  <si>
    <t>OVA</t>
  </si>
  <si>
    <t>OVB</t>
  </si>
  <si>
    <t>OVC</t>
  </si>
  <si>
    <t>LIQB on qualitative information on LCR, which complements LIQ1.</t>
  </si>
  <si>
    <t>ICAAP information</t>
  </si>
  <si>
    <t>Disclosure on governance arrangements</t>
  </si>
  <si>
    <t>Institution risk management approach</t>
  </si>
  <si>
    <t>Regulatory Capital and Requirements</t>
  </si>
  <si>
    <t>Group Composition and Regulatory Applicability</t>
  </si>
  <si>
    <t>LR1</t>
  </si>
  <si>
    <t>LR2</t>
  </si>
  <si>
    <t>LR3</t>
  </si>
  <si>
    <t>Main sources of differences between regulatory exposure amounts and carrying values in financial statements</t>
  </si>
  <si>
    <t>Disclosure of LR qualitative information</t>
  </si>
  <si>
    <t>LRA</t>
  </si>
  <si>
    <t>LIQA</t>
  </si>
  <si>
    <t xml:space="preserve">Net Stable Funding Ratio </t>
  </si>
  <si>
    <t>Additional own funds requirements to address risks of excessive leverage (as a percentage of leverage ratio total exposure amount)</t>
  </si>
  <si>
    <t>General qualitative information about credit risk</t>
  </si>
  <si>
    <t>CRA</t>
  </si>
  <si>
    <t>LIA</t>
  </si>
  <si>
    <t>LIB</t>
  </si>
  <si>
    <r>
      <rPr>
        <b/>
        <sz val="10"/>
        <color theme="0"/>
        <rFont val="Calibri"/>
        <family val="2"/>
        <scheme val="minor"/>
      </rPr>
      <t>Article 439 (a) CRR</t>
    </r>
    <r>
      <rPr>
        <sz val="10"/>
        <color theme="0"/>
        <rFont val="Calibri"/>
        <family val="2"/>
        <scheme val="minor"/>
      </rPr>
      <t xml:space="preserve">
Description of the methodology used to assign internal capital and credit limits for counterparty credit exposures, including the methods to assign those limits to exposures to central counterparties</t>
    </r>
  </si>
  <si>
    <r>
      <rPr>
        <b/>
        <sz val="10"/>
        <color theme="0"/>
        <rFont val="Calibri"/>
        <family val="2"/>
        <scheme val="minor"/>
      </rPr>
      <t xml:space="preserve">Article 439 (b) CRR
</t>
    </r>
    <r>
      <rPr>
        <sz val="10"/>
        <color theme="0"/>
        <rFont val="Calibri"/>
        <family val="2"/>
        <scheme val="minor"/>
      </rPr>
      <t xml:space="preserve">
Description of policies related to guarantees and other credit risk mitigants, such as the policies for securing collateral and establishing credit reserves</t>
    </r>
  </si>
  <si>
    <r>
      <rPr>
        <b/>
        <sz val="10"/>
        <color theme="0"/>
        <rFont val="Calibri"/>
        <family val="2"/>
        <scheme val="minor"/>
      </rPr>
      <t xml:space="preserve">Article 439 (c) CRR
</t>
    </r>
    <r>
      <rPr>
        <sz val="10"/>
        <color theme="0"/>
        <rFont val="Calibri"/>
        <family val="2"/>
        <scheme val="minor"/>
      </rPr>
      <t>Description of policies with respect to Wrong-Way risk as defined in Article 291 of the CRR</t>
    </r>
  </si>
  <si>
    <r>
      <rPr>
        <b/>
        <sz val="10"/>
        <color theme="0"/>
        <rFont val="Calibri"/>
        <family val="2"/>
        <scheme val="minor"/>
      </rPr>
      <t xml:space="preserve">Article 431 (3) and (4) CRR
</t>
    </r>
    <r>
      <rPr>
        <sz val="10"/>
        <color theme="0"/>
        <rFont val="Calibri"/>
        <family val="2"/>
        <scheme val="minor"/>
      </rPr>
      <t xml:space="preserve">
Any other risk management objectives and relevant policies related to CCR</t>
    </r>
  </si>
  <si>
    <r>
      <rPr>
        <b/>
        <sz val="10"/>
        <color theme="0"/>
        <rFont val="Calibri"/>
        <family val="2"/>
        <scheme val="minor"/>
      </rPr>
      <t xml:space="preserve">Article 439 (d) CRR
</t>
    </r>
    <r>
      <rPr>
        <sz val="10"/>
        <color theme="0"/>
        <rFont val="Calibri"/>
        <family val="2"/>
        <scheme val="minor"/>
      </rPr>
      <t xml:space="preserve">
The amount of collateral the institution would have to provide if its credit rating was downgraded</t>
    </r>
  </si>
  <si>
    <t>A description of the impact given a credit rating downgrade can be found in section 6.4.2. of the 2024 Crelan Group Risk Disclosure report.</t>
  </si>
  <si>
    <t>Liquidity coverage ratio (%)  (Weighted value -average)</t>
  </si>
  <si>
    <t>LIQUIDITY COVERAGE RATIO  (Weighted value -average)</t>
  </si>
  <si>
    <t>Update of the remuneration policy: In 2023, Crelan has updated its remuneration policy. Climate-related and environmental Key Performance and Risk Indicators (KPIs &amp; KRIs) are among the factors that influence the level of variable remuneration (for those eligible to receive variable remuneration). ESG metrics and targets play a pivotal role and are also integrated in the remuneration policy.</t>
  </si>
  <si>
    <t>The climate scenarios that are considered for the C&amp;E materiality risk exercise are selected for the different types of risks as well as the different time horizons. Besides an asessement of specific C&amp;E risks for the financial sector, also highlighting these different types of risks; the results of the materiality assessment are described in relation to the different types of risks
Full info available in C&amp;E Risk materiality assessment.</t>
  </si>
  <si>
    <t>Crelan is adapting its ESG scoring framework to the questionnaire that is planned to be used by all Belgian banks, including "social" data points.</t>
  </si>
  <si>
    <t>Processes to identify, measure and monitor activities and exposures (and collateral where applicable) sensitive to social risk, covering relevant transmission channels</t>
  </si>
  <si>
    <t>Crelan performed the double materiality assessment, which considers risks as well (next to impacts and opportunities) to identify social risks. For the material risks, Crelan puts in place mitigating actions.</t>
  </si>
  <si>
    <t>The climate scenarios that are considered for the C&amp;E materiality risk exercise are selected for the different types of risks as well as the different time horizons. Besides an asessement of specific C&amp;E risks for the financial sector, also highlighting these different types of risks; the results of the materiality assessment are described in relation to the different types of risks
-&gt; Full info available in C&amp;E Risk materiality assessment.</t>
  </si>
  <si>
    <t>Crelan lends to professional counterparties and small companies. These counterparties do not have mature governance structures.</t>
  </si>
  <si>
    <t>Additional disclosure related to the credit quality of assets</t>
  </si>
  <si>
    <t>CRB</t>
  </si>
  <si>
    <t>Qualitative disclosure requirements related to CRM techniques</t>
  </si>
  <si>
    <t>CRC</t>
  </si>
  <si>
    <t>Qualitative disclosure requirements related to standardised model</t>
  </si>
  <si>
    <t>CRD</t>
  </si>
  <si>
    <t xml:space="preserve">Performing and non-performing exposures and related provisions </t>
  </si>
  <si>
    <t>CR1</t>
  </si>
  <si>
    <t>Maturity of exposures</t>
  </si>
  <si>
    <t>CR1-A</t>
  </si>
  <si>
    <t xml:space="preserve">Credit quality of forborne exposures </t>
  </si>
  <si>
    <t>CQ1</t>
  </si>
  <si>
    <t>Credit quality of performing and non-performing exposures by past due days</t>
  </si>
  <si>
    <t>CQ3</t>
  </si>
  <si>
    <t>Quality of non-performing exposures by geography </t>
  </si>
  <si>
    <t>CQ4</t>
  </si>
  <si>
    <t xml:space="preserve">Credit quality of loans and advances by industry </t>
  </si>
  <si>
    <t>CQ5</t>
  </si>
  <si>
    <t>CRM techniques overview:  Disclosure of the use of credit risk mitigation techniques</t>
  </si>
  <si>
    <t>CR3</t>
  </si>
  <si>
    <t>Standardised approach -Credit risk exposure and CRM effects</t>
  </si>
  <si>
    <t>CR4</t>
  </si>
  <si>
    <t>Standardised approach</t>
  </si>
  <si>
    <t>CR5</t>
  </si>
  <si>
    <t>IRB approach – Credit risk exposures by exposure class and PD range</t>
  </si>
  <si>
    <t>CR6</t>
  </si>
  <si>
    <t>Scope of the use of IRB and SA approaches</t>
  </si>
  <si>
    <t>CR6-A</t>
  </si>
  <si>
    <t>IRB approach – Disclosure of the extent of the use of CRM techniques</t>
  </si>
  <si>
    <t>CR7-A</t>
  </si>
  <si>
    <t>IRB approach – Effect on the RWEAs of credit derivatives used as CRM techniques</t>
  </si>
  <si>
    <t>CR7</t>
  </si>
  <si>
    <t>A-IRB approach – Back-testing of PD per exposure class (fixed PD scale)</t>
  </si>
  <si>
    <t>CR9-A</t>
  </si>
  <si>
    <t>Counterparty credit risk</t>
  </si>
  <si>
    <t>Analysis of CCR exposure by approach</t>
  </si>
  <si>
    <t>CCR1</t>
  </si>
  <si>
    <t>Standardised approach – CCR exposures by regulatory exposure class and risk weights</t>
  </si>
  <si>
    <t>CCR3</t>
  </si>
  <si>
    <t>Composition of collateral for CCR exposures</t>
  </si>
  <si>
    <t>CCR5</t>
  </si>
  <si>
    <t>Exposures to CCPs</t>
  </si>
  <si>
    <t>CCR8</t>
  </si>
  <si>
    <t>Securitisation</t>
  </si>
  <si>
    <t>Securitisation exposures in the non-trading book</t>
  </si>
  <si>
    <t>SEC1</t>
  </si>
  <si>
    <t>Securitisation exposures in the non-trading book and associated regulatory capital requirements - institution acting as originator or as sponsor</t>
  </si>
  <si>
    <t>SEC3</t>
  </si>
  <si>
    <t>SEC5</t>
  </si>
  <si>
    <t>Exposures securitised by the institution - Exposures in default and specific credit risk adjustments</t>
  </si>
  <si>
    <t>Operational Risk</t>
  </si>
  <si>
    <t>Operational risk own funds requirements and risk-weighted exposure amounts</t>
  </si>
  <si>
    <t>OR1</t>
  </si>
  <si>
    <t>Market Risk</t>
  </si>
  <si>
    <t>Remuneration</t>
  </si>
  <si>
    <t xml:space="preserve">Remuneration awarded for the financial year </t>
  </si>
  <si>
    <t>Special payments  to staff whose professional activities have a material impact on institutions’ risk profile (identified staff)</t>
  </si>
  <si>
    <t>Deferred remuneration</t>
  </si>
  <si>
    <t>Remuneration of 1 million EUR or more per year</t>
  </si>
  <si>
    <t>Information on remuneration of staff whose professional activities have a material impact on institutions’ risk profile (identified staff)</t>
  </si>
  <si>
    <t>REM1</t>
  </si>
  <si>
    <t>REM2</t>
  </si>
  <si>
    <t>REM3</t>
  </si>
  <si>
    <t>REM4</t>
  </si>
  <si>
    <t>REM5</t>
  </si>
  <si>
    <t>Asset Encumbrance</t>
  </si>
  <si>
    <t>Encumbered and unencumbered assets</t>
  </si>
  <si>
    <t>AE1</t>
  </si>
  <si>
    <t>AE2</t>
  </si>
  <si>
    <t>AE3</t>
  </si>
  <si>
    <t>AE4</t>
  </si>
  <si>
    <t>Sources of encumbrance</t>
  </si>
  <si>
    <t>Collateral received and own debt securities issued</t>
  </si>
  <si>
    <t xml:space="preserve">Liquidity risk management </t>
  </si>
  <si>
    <t>Interest rate risk in the banking book</t>
  </si>
  <si>
    <t>Interest rate risks of non-trading book activities</t>
  </si>
  <si>
    <t>IRRBB1</t>
  </si>
  <si>
    <t>ESG</t>
  </si>
  <si>
    <t>Other climate change mitigating actions that are not covered in the EU Taxonomy</t>
  </si>
  <si>
    <t>Banking book- Climate Change transition risk: Credit quality of exposures by sector, emissions and residual maturity</t>
  </si>
  <si>
    <t>Banking book - Climate change transition risk: Loans collateralised by immovable property - Energy efficiency of the collateral</t>
  </si>
  <si>
    <t>Banking book - Climate change transition risk: Exposures to top 20 carbon-intensive firms</t>
  </si>
  <si>
    <t>Banking book - Climate change physical risk: Exposures subject to physical risk</t>
  </si>
  <si>
    <t>Crelan Pillar 3 disclosures</t>
  </si>
  <si>
    <t>Qualitative disclosure requirements related to IRB approach</t>
  </si>
  <si>
    <t>CRE</t>
  </si>
  <si>
    <t>SECA</t>
  </si>
  <si>
    <t>Qualitative disclosure requirements related to market risk</t>
  </si>
  <si>
    <t>MRA</t>
  </si>
  <si>
    <t>Qualitative information on operational risk</t>
  </si>
  <si>
    <t>ORA</t>
  </si>
  <si>
    <t>Remuneration policy</t>
  </si>
  <si>
    <t>REMA</t>
  </si>
  <si>
    <t>Accompanying narrative information</t>
  </si>
  <si>
    <t xml:space="preserve">Qualitative information on interest rate risks of non-trading book activities </t>
  </si>
  <si>
    <t>IRRBBA</t>
  </si>
  <si>
    <t>Qualitative information on Environmental risk</t>
  </si>
  <si>
    <t>ESGA</t>
  </si>
  <si>
    <t>ESGA - Qualitative information on Environmental risk</t>
  </si>
  <si>
    <t>ESGB - Qualitative information on Social risk</t>
  </si>
  <si>
    <t>ESGB</t>
  </si>
  <si>
    <t>Qualitative information on Social risk</t>
  </si>
  <si>
    <t>ESGC</t>
  </si>
  <si>
    <t>Qualitative information on Governance risk</t>
  </si>
  <si>
    <t>ESGC - Qualitative information on Governance risk</t>
  </si>
  <si>
    <t>On an ad-hoc basis, Crelan seeks legal advice from external law firms (Eubelius, Claeys &amp; Engels).</t>
  </si>
  <si>
    <t>Crelan Group: Crelan, Crelanco, Europabank, SCF</t>
  </si>
  <si>
    <t>The remuneration policy for Crelan is structured in such a way that the total remuneration package is divided in a balanced way between the fixed component and the variable component. The ratio variable-fixed remuneration imposed by the regulations is respected.</t>
  </si>
  <si>
    <t>Total risk exposure pre-floor</t>
  </si>
  <si>
    <t>4a</t>
  </si>
  <si>
    <t>Tier 1 ratio considering unfloored TREA (%)</t>
  </si>
  <si>
    <t>6b</t>
  </si>
  <si>
    <t>Not applicable</t>
  </si>
  <si>
    <t>Total capital ratio considering unfloored TREA (%)</t>
  </si>
  <si>
    <t>7b</t>
  </si>
  <si>
    <t>OV1 – Overview of total risk exposure amounts</t>
  </si>
  <si>
    <t>Total risk exposure amounts (TREA)</t>
  </si>
  <si>
    <t xml:space="preserve">Of which the foundation IRB (F-IRB) approach </t>
  </si>
  <si>
    <t>Of which equities under the simple risk weighted approach</t>
  </si>
  <si>
    <t xml:space="preserve">Of which the advanced IRB (A-IRB) approach </t>
  </si>
  <si>
    <t>Credit valuation adjustments risk - CVA risk</t>
  </si>
  <si>
    <t>Of which the standardised approach (SA)</t>
  </si>
  <si>
    <t>Of which the basic approach (F-BA and R-BA)</t>
  </si>
  <si>
    <t>Of which 1250% / deduction</t>
  </si>
  <si>
    <t>Of which the Alternative standardised approach (A-SA)</t>
  </si>
  <si>
    <t>Of which the Simplified standardised approach (S-SA)</t>
  </si>
  <si>
    <t>EU21a</t>
  </si>
  <si>
    <t xml:space="preserve">Of which the Alternative Internal Models Approach (A-IMA) </t>
  </si>
  <si>
    <t>Reclassifications between trading and non-trading books</t>
  </si>
  <si>
    <t>Operational risk</t>
  </si>
  <si>
    <t>Exposures to crypto-assets</t>
  </si>
  <si>
    <t>EU 24a</t>
  </si>
  <si>
    <t>Amounts below the thresholds for deduction (subject to 250% risk weight)</t>
  </si>
  <si>
    <t>Output floor applied</t>
  </si>
  <si>
    <t>Floor adjustment (before application of transitional cap)</t>
  </si>
  <si>
    <t>Floor adjustment (after application of transitional cap)</t>
  </si>
  <si>
    <t>CMS1 - Comparison of modelled and standardised risk weighted exposure amounts at risk level</t>
  </si>
  <si>
    <t>RWEAs for modelled
approaches that banks
have supervisory approval
to use</t>
  </si>
  <si>
    <t>RWEAs for portfolios
where standardised
approaches are used</t>
  </si>
  <si>
    <t>Total actual
RWEAs
(a + b)</t>
  </si>
  <si>
    <t>RWEAs
calculated using
full standardised
approach</t>
  </si>
  <si>
    <t>RWEAs that is the base of the
output floor</t>
  </si>
  <si>
    <t>EUd</t>
  </si>
  <si>
    <t>Credit risk (excluding counterparty credit risk)</t>
  </si>
  <si>
    <t>Credit valuation adjustment</t>
  </si>
  <si>
    <t>Securitisation exposures in the banking book</t>
  </si>
  <si>
    <t xml:space="preserve">Market risk </t>
  </si>
  <si>
    <t>Other risk weighted exposure amounts</t>
  </si>
  <si>
    <t>CMS2 - Comparison of modelled and standardised risk weighted exposure amounts for credit risk at asset class level</t>
  </si>
  <si>
    <t>RWEAs for modelled
approaches that
institutions have
supervisory approval
to use</t>
  </si>
  <si>
    <t>RWEAs for column
(a) if re-computed
using the
standardised
approach</t>
  </si>
  <si>
    <t>Total actual
RWEAs</t>
  </si>
  <si>
    <t xml:space="preserve">Regional governments or local authorities </t>
  </si>
  <si>
    <t>EU1b</t>
  </si>
  <si>
    <t>Categorised as Multilateral Development Banks in SA</t>
  </si>
  <si>
    <t>EU1c</t>
  </si>
  <si>
    <t>Categorised as International organisations in SA</t>
  </si>
  <si>
    <t>EU1d</t>
  </si>
  <si>
    <t>Of which: F-IRB is applied</t>
  </si>
  <si>
    <t>5.1</t>
  </si>
  <si>
    <t>Of which: A-IRB is applied</t>
  </si>
  <si>
    <t>5.2</t>
  </si>
  <si>
    <t>Of which: Corporates - General</t>
  </si>
  <si>
    <t>Of which: Corporates - Specialised lending</t>
  </si>
  <si>
    <t>EU5b</t>
  </si>
  <si>
    <t>Of which: Corporates - Purchased receivables</t>
  </si>
  <si>
    <t>EU5c</t>
  </si>
  <si>
    <t xml:space="preserve">Of which: Retail - Qualifying revolving </t>
  </si>
  <si>
    <t>6.1</t>
  </si>
  <si>
    <t>Of which: Retail - Purchased receivables</t>
  </si>
  <si>
    <t>EU6.1a</t>
  </si>
  <si>
    <t>Of which: Retail - Other</t>
  </si>
  <si>
    <t>EU6.1b</t>
  </si>
  <si>
    <t>Of which: Retail - Secured by residential real estate</t>
  </si>
  <si>
    <t>6.2</t>
  </si>
  <si>
    <t>Categorised as secured by immovable properties and ADC exposures in SA</t>
  </si>
  <si>
    <t>Collective investment undertakings (CIU)</t>
  </si>
  <si>
    <t>Categorised as exposures in default in SA</t>
  </si>
  <si>
    <t>Categorised as subordinated debt exposures in SA</t>
  </si>
  <si>
    <t>Categorised as covered bonds in SA</t>
  </si>
  <si>
    <t>EU7e</t>
  </si>
  <si>
    <t>Categorised as claims on institutions and corporates with a short-term credit assessment in SA</t>
  </si>
  <si>
    <t>EU7f</t>
  </si>
  <si>
    <t>CRELAN Arch</t>
  </si>
  <si>
    <t>Office and Business Support Services Entity</t>
  </si>
  <si>
    <t>CASPR S.à r.l.</t>
  </si>
  <si>
    <t>Beran NV</t>
  </si>
  <si>
    <t>Other than Full consolidation, Proportional consolidation, Equity method</t>
  </si>
  <si>
    <t>Bancontact Payconiq Company NV</t>
  </si>
  <si>
    <t>Financial Service Entity</t>
  </si>
  <si>
    <t>Jofico CV</t>
  </si>
  <si>
    <t>As the scope of the accounting consolidation is the same as the scope of the regulatory consolidation, columns (a) and (b) have been merged. Hence, column (a) contains the figures as they can be found in the 2025 Annual Report of Crelan Group.</t>
  </si>
  <si>
    <t>Qualitative information on the main sources of differences between the accounting and regulatoy scope of consolidation are shown in template EU LI2. For a detailed description of the differences we refer to the 2025 Risk Disclosure of Crelan Group section 1.7.1.</t>
  </si>
  <si>
    <t>The regulatory requirement to report COREP &amp; FINREP figures for Crelan Group are still valid as of Q4 2025.</t>
  </si>
  <si>
    <t>(g)</t>
  </si>
  <si>
    <t>BELGIUM</t>
  </si>
  <si>
    <t>FRANCE</t>
  </si>
  <si>
    <t>GERMANY</t>
  </si>
  <si>
    <t>NETHERLANDS</t>
  </si>
  <si>
    <t>UNITED KINGDOM</t>
  </si>
  <si>
    <t>LUXEMBOURG</t>
  </si>
  <si>
    <t>SPAIN</t>
  </si>
  <si>
    <t>UNITED STATES</t>
  </si>
  <si>
    <t>CRR Leverage Ratio3 exposures</t>
  </si>
  <si>
    <t xml:space="preserve">Crelan Group's leverage ratio according to current CRR legislation ('Delegated Act') has increased to a level of 5.55 % in Q4 2025 compared to 4.71% in Q4 2024. The increase in Leverage ratio in 2025 is largely explained by the increase in Tier 1 Capital. In comparison with Q4 2024, the Tier 1 increased from EUR 2,694 million to EUR 3,242 million. On the other hand, the Leverage Exposure increased from EUR 57,170 million to EUR 58,361 million. </t>
  </si>
  <si>
    <t>For a detailed description of the processes we refer to the 2025 Risk Disclosure of Crelan Group section 4.1.</t>
  </si>
  <si>
    <t xml:space="preserve">Non-central government public sector entities </t>
  </si>
  <si>
    <t>EU 2a</t>
  </si>
  <si>
    <t>EU 2b</t>
  </si>
  <si>
    <t>EU 3a</t>
  </si>
  <si>
    <t>Of which: Specialised Lending</t>
  </si>
  <si>
    <t>Subordinated debt exposures and equity</t>
  </si>
  <si>
    <t>Subordinated debt exposures</t>
  </si>
  <si>
    <t>EU 7a</t>
  </si>
  <si>
    <t>EU 7b</t>
  </si>
  <si>
    <t>Secured by mortgages on immovable property and ADC exposures</t>
  </si>
  <si>
    <t>Secured by mortgages on residential immovable property - non IPRE</t>
  </si>
  <si>
    <t>Secured by mortgages on residential immovable property - IPRE</t>
  </si>
  <si>
    <t>Secured by mortgages on commercial immovable property - non IPRE</t>
  </si>
  <si>
    <t>Secured by mortgages on commercial immovable property - IPRE</t>
  </si>
  <si>
    <t>Acquisition, Development and Construction (ADC)</t>
  </si>
  <si>
    <t>Claims on institutions and corporates with a short-term credit assessment</t>
  </si>
  <si>
    <t>EU 10a</t>
  </si>
  <si>
    <t>EU 10b</t>
  </si>
  <si>
    <t>EU 10c</t>
  </si>
  <si>
    <t>Of which unrated</t>
  </si>
  <si>
    <t xml:space="preserve">g </t>
  </si>
  <si>
    <t xml:space="preserve">h </t>
  </si>
  <si>
    <t>w</t>
  </si>
  <si>
    <t>y</t>
  </si>
  <si>
    <t>z</t>
  </si>
  <si>
    <t>aa</t>
  </si>
  <si>
    <t>Non-central government public sector entities</t>
  </si>
  <si>
    <t>Regional governments or local authorities</t>
  </si>
  <si>
    <t xml:space="preserve">      </t>
  </si>
  <si>
    <t xml:space="preserve">    </t>
  </si>
  <si>
    <t xml:space="preserve">          </t>
  </si>
  <si>
    <t>No loan splitting applied</t>
  </si>
  <si>
    <t>9.1.1</t>
  </si>
  <si>
    <t xml:space="preserve">         </t>
  </si>
  <si>
    <t>loan splitting applied (secured)</t>
  </si>
  <si>
    <t>9.1.2</t>
  </si>
  <si>
    <t>loan splitting applied (unsecured)</t>
  </si>
  <si>
    <t>9.1.3</t>
  </si>
  <si>
    <t xml:space="preserve">   </t>
  </si>
  <si>
    <t>9.3.1</t>
  </si>
  <si>
    <t xml:space="preserve">        </t>
  </si>
  <si>
    <t>9.3.2</t>
  </si>
  <si>
    <t>9.3.3</t>
  </si>
  <si>
    <t>Secured by mortgages on immovable property - Other- non IPRE</t>
  </si>
  <si>
    <t>EU 9.4a</t>
  </si>
  <si>
    <t>Secured by mortgages on immovable property - Other- IPRE</t>
  </si>
  <si>
    <t>EU 9.4b</t>
  </si>
  <si>
    <t>not applicable</t>
  </si>
  <si>
    <t>EU 11c</t>
  </si>
  <si>
    <t>Central governments and central banks - F-IRB</t>
  </si>
  <si>
    <t>Regional governments and local authorities -F-IRB</t>
  </si>
  <si>
    <t>EU 1a</t>
  </si>
  <si>
    <t>Public sectore entities - F-IRB</t>
  </si>
  <si>
    <t>EU 1b</t>
  </si>
  <si>
    <t>Central governments and central banks - A-IRB</t>
  </si>
  <si>
    <t>Regional governments and local authorities A-IRB</t>
  </si>
  <si>
    <t>Public sectore entities A-IRB</t>
  </si>
  <si>
    <t>Institutions – F-IRB</t>
  </si>
  <si>
    <t>Corporates – F-IRB</t>
  </si>
  <si>
    <t>Corporates - General</t>
  </si>
  <si>
    <t>EU 5a</t>
  </si>
  <si>
    <t>Corporates - Specialised lending</t>
  </si>
  <si>
    <t>EU 5b</t>
  </si>
  <si>
    <t xml:space="preserve">Corporates - Purchased receivables </t>
  </si>
  <si>
    <t>EU 5c</t>
  </si>
  <si>
    <t>Corporate – A-IRB</t>
  </si>
  <si>
    <t>EU 6a</t>
  </si>
  <si>
    <t>EU 6b</t>
  </si>
  <si>
    <t>Corporates - Purchased Receivables</t>
  </si>
  <si>
    <t>EU 6c</t>
  </si>
  <si>
    <t>Retail - A-IRB</t>
  </si>
  <si>
    <t>EU 8a</t>
  </si>
  <si>
    <t>Retail – Qualifying revolving (QRRE)</t>
  </si>
  <si>
    <t>Retail – Secured by residential immovable property</t>
  </si>
  <si>
    <t>Retail – Purchased receivables</t>
  </si>
  <si>
    <t>Retail- Other retail exposures</t>
  </si>
  <si>
    <t>Exposures under F-IRB</t>
  </si>
  <si>
    <t>Exposures under A-IRB</t>
  </si>
  <si>
    <t>RWEA without substitution effects
(reduction effects only)</t>
  </si>
  <si>
    <t>RWEA with substitution effects
(both reduction and sustitution effects)</t>
  </si>
  <si>
    <t xml:space="preserve"> Part of exposures covered by Financial Collaterals (%)</t>
  </si>
  <si>
    <t>Part of exposures covered by Guarantees (%)</t>
  </si>
  <si>
    <t>Regional governments and local authorities</t>
  </si>
  <si>
    <t>Corporates – General</t>
  </si>
  <si>
    <t>Corporates – Specialised lending</t>
  </si>
  <si>
    <t>5.3</t>
  </si>
  <si>
    <t>Retail – Qualifying revolving</t>
  </si>
  <si>
    <t>Retail – secured by residential immovable property</t>
  </si>
  <si>
    <t>Retail - Purchased Receivables</t>
  </si>
  <si>
    <t>6.3</t>
  </si>
  <si>
    <t>Retail - Other retail exposures</t>
  </si>
  <si>
    <t>6.4</t>
  </si>
  <si>
    <t xml:space="preserve">Public sector entities </t>
  </si>
  <si>
    <t>5.2.1</t>
  </si>
  <si>
    <t>5.2.2</t>
  </si>
  <si>
    <t>Of which Corporates - Purchased Receivables</t>
  </si>
  <si>
    <t>Of which Retail - Purchased Receivables</t>
  </si>
  <si>
    <t>Of which Retail – Secured by residential immovable
property</t>
  </si>
  <si>
    <t>Of which Retail - Other retail exposures</t>
  </si>
  <si>
    <t>The competent authority's permission of the approach or approved transition is covered in section 5.5.1. of the 2025 Crelan Group's Risk Disclosure report.</t>
  </si>
  <si>
    <t xml:space="preserve">The control mechanisms for rating systems at the different stages of model development, controls and changes of Crelan Group are discussed in section 5.5 of the 2025 Crelan Group Risk Disclosure report.
</t>
  </si>
  <si>
    <t xml:space="preserve">Refer to section 5.5.5 of the 2025 Crelan Group Risk Disclosure report. </t>
  </si>
  <si>
    <t>Memo item: Retail - Other non-SME</t>
  </si>
  <si>
    <t>Memo item: Retail - Other SME</t>
  </si>
  <si>
    <t>Memo item: Retail - Secured by immovable property non-SME</t>
  </si>
  <si>
    <t>Memo item: Retail - Secured by immovable property SME</t>
  </si>
  <si>
    <t>Corporates - Other</t>
  </si>
  <si>
    <t>Retail exposures - Secured by residential real estate</t>
  </si>
  <si>
    <t>Memo item: Corporates - SME</t>
  </si>
  <si>
    <t>Retail exposures - Other</t>
  </si>
  <si>
    <t>In terms of setup, the first-loss tranche was structured to mitigate the expected credit losses on the underlying portfolio. Then, the 1st losses and the mezzanine tranches were defined to absorb any unexpected credit losses, thereby protecting the senior tranche. Crelan Group has retained the Senior and First-Loss tranches and transferred the risk associated to the mezzanine tranches to external parties. Crelan Group has also retained a 5% vertical interest in the entire structure (across all tranches - vertical slicing). Furthermore, additional structural features were included in the transaction to help mitigate the credit risk of the underlying mortgages and to obtain better rating for the CLN’s , like the tranche amortisation mechanism (including performance triggers). and the definition of credit events. 
The “synthetic” nature of the securitisation relates to the fact that the risk was not transferred through the outright sale of the underlying assets, but rather by the means of funded credit protection contracts used to absorb the credit losses associated to the mezzanine tranches. In this sense, the loans have remained on the bank’s balance sheet, but the risk associated to the mezzanine tranches of the securitised loan portfolio has been transferred via the funded credit protection.
For a detailed description of the securitisation process we refer to chapter 8 of the 2025 Crelan Group Risk Disclosure.</t>
  </si>
  <si>
    <t>All information regarding the names of the ECAIs used for the securitisation and the types of exposures for which each agency is used, can be found in the prospectus and the other documents published on the following website https://www.fitchratings.com/entity/caspr-sa-rl-compartment-caspr-1-96885257 .</t>
  </si>
  <si>
    <t>As stated above the purpose of the transaction was to generate RWA reduction. As per Basel’s securitisation framework only the retained Senior and First-Loss tranches are subject to a capital charge for Crelan Group, as the mezzanine tranches are presently covered via funded credit protection. The Senior tranche RWA was measured according to the SEC-IRBA, as all underlying exposures are IRB exposures. The RWA of the retained senior tranche amounts to € 48 million at the end of 2025. Adjustments are made for maturity mismatches between the credit protection and the underlying exposures, and the Senior tranche risk weight is capped at the weighted-average risk weight that would be applicable to the underlying exposures had they not been securitised. The final risk weight of the senior tranche equals 15% which corresponds with the risk weight floor applicable under the securitisation framework. 
Templates SEC1, SEC3 and SEC5 in annex cover information on the securitisation exposures in the non-trading book and the associated regulatory capital requirements.</t>
  </si>
  <si>
    <t>See chapter 8 of Crelan Group's 2025 Risk disclosure report.</t>
  </si>
  <si>
    <t>Figures are presented in mln EUR.
NACE sector classifications follow regulatory reporting standards (e.g., FINREP).
Companies excluded from EU PAB (column b):
To identify counterparties that are excluded from the EU Paris-aligned benchmarks as specified in Article 12(1), points (d) to (g) and Article 12(2) of Delegated Regulation (EU) 2020/1818, the Group has identified exposures towards customers with activities within relevant sectors, i.e. mining of coal and lignite, extraction of crude petroleum and natural gas, support activities for petroleum and natural gas extraction, manufacture of coke and refined petroleum products, electricity, gas, steam and air conditioning supply. Crelan screened exposures in sectors subject to these exclusion criteria. For Crelan Group, exposures in this column relate exclusively to the mining industry. Given the very low materiality of this portfolio, only the gross carrying amount for this sector is reported under ESG3, without alignment metrics.
Financed emissions (column i, j and k):
To calculate financed emissions in this template we used the PCAF methodology and PCAF emission factors. Crelan became a member of PCAF in December 2024. Given that Crelan lends to small companies and independent professionals who neither report nor know their emissions, Crelan needs to report by relying on proxies. Crelan uses the Exiobase Assets emission factors from PCAF, applying methodology option 3c, and reaches a data quality score of 5.
In its sustainability statements, which are part of the annual report and in line with the Corporate Sustainability Reporting Directive and European Sustainability Reporting Standards, Crelan also reports financed emissions for this portfolio. Note that this does not fully reconcile with this Pillar 3 template. The reason is that, in the ESRS reporting, Crelan only uses emission factors from the PCAF database which are labeled as "Emission factor recommended to use for financed emission calculations". Crelan has chosen to align as much as possible with PCAF methodology and recommendations. These factors are defined at broad sector level (e.g. "Manufacturing") and at the level of EU member states. In this template, Crelan is required to report at a more granular level (e.g. "Manufacturing of food products"), for which it used emission factors from the PCAF database which are labeled "Emission factor recommended to use for internal analysis only" and which are specific to Belgium.</t>
  </si>
  <si>
    <t>Figures are presented in mln EUR.
This template shows gross carrying amounts of loans collateralised with commercial and residential immovable property and of repossessed real estate collaterals for all counterparty sectors, including non-financial corporates and households.
Energy efficiency (column b-g):
Where possible, the level of energy efficiency has been estimated. For this estimation the actual EPC value was used (when available) in combination with the rating classes per region in Belgium. In case there is no actual EPC label the estimated EPC label was used.
EPC label of collateral (column h-n):
For collateral where the EPC label is available, the latest accessible EPC label has been used. When a property or loan covers multiple buildings with different EPC labels, the loan is divided over the according collaterals and their values.
In case where an EPC label is missing, an estimation was done based on the NUTS score and the type of property.</t>
  </si>
  <si>
    <t xml:space="preserve">Template 3: Banking book - Indicators of potential climate change transition risk: Alignment metrics (IAE/NACE codes) </t>
  </si>
  <si>
    <t>Sector</t>
  </si>
  <si>
    <t>NACE Sectors (a minima)</t>
  </si>
  <si>
    <t>Alignment metric**</t>
  </si>
  <si>
    <t>Portfolio gross carrying amount</t>
  </si>
  <si>
    <t>Year of reference</t>
  </si>
  <si>
    <t>Distance to IEA NZE2050 in % ***</t>
  </si>
  <si>
    <t>Target (year of reference + 3 years)</t>
  </si>
  <si>
    <t>1. Power</t>
  </si>
  <si>
    <t>kg CO2e/MWh</t>
  </si>
  <si>
    <t>7. Iron and steel, coke, and metal ore production</t>
  </si>
  <si>
    <t>B9 - Mining support service activities</t>
  </si>
  <si>
    <t>kg CO2e/t ore</t>
  </si>
  <si>
    <t>Crelan applies exclusion criteria to sectors identified as presenting elevated climate‑related transition risks. In this context, Crelan has screened its exposures for activities subject to these exclusion criteria. For Crelan Group, the exposures reported in this column relate exclusively to the mining industry and to the sector of electric power generation, transmission and distribution.
Given the very limited size and immateriality of the portfolios in these sectors, Crelan discloses only the gross carrying amounts under ESG3. Alignment metrics are not provided for these sectors due to their low materiality.</t>
  </si>
  <si>
    <t>To determine the most carbon‑intensive corporate emitters worldwide, Crelan Group relies on the Carbon Majors 2024 Data Update, published by InfluenceMap. This dataset provides annually updated, production‑based and combustion‑based emissions attributed to 166 global oil, gas, coal and cement producers and identifies those entities responsible for the largest share of global fossil‑fuel‑related CO₂ emissions.
For the reporting period Q4 2025, Crelan Group had no direct credit exposures towards entities identified among the top 20 carbon‑intensive producers according to the 2024 Carbon Majors dataset. This assessment forms part of the Bank’s ongoing climate‑risk monitoring and aligns with its commitment to managing transition risks arising from high‑emitting sectors.</t>
  </si>
  <si>
    <t>Repossessed collaterals</t>
  </si>
  <si>
    <t>The objective of template 10 is to cover exposures towards activities that are not EU taxonomy aligned but still support counterparties in the transition and adaptation process for the objectives of climate change mitigation and climate change adaptation.Template 10 in this report includes green finance as defined by the Group and does not distinguish between taxonomy aligned or not-aligned activities, i.e. gross carrying amounts shown in templates 10 potentially cover some taxonomy aligned activities. The disclosure covers green loans. 
In this framework 'green buildings' are defined as loans with collaterals which have an EPC label A or higher or the loans for new constructions (as from 2021 for Brussels, 2017 for Flanders and 2015 for Wallonia).
Starting end of 2025, Crelan excludes mortgage loans associated with properties situated in high-risk flood zones, as identified through publicly available data sources. This exclusion is inspired by the Do No Significant Harm (DNSH) criteria under the EU Taxonomy for activity 7.7 (acquisition and ownership 
of buildings), which requires that climate-related physical risks—such as flooding—are identified and mitigated. By excluding properties in flood-prone areas, Crelan proactively addresses these risks and contributes to the climate resilience of its green mortgage portfolio.</t>
  </si>
  <si>
    <t>Several initiatives were taken on governance and strategic level to integrate a formalized ESG approach, including C&amp;E risks and opportunities. 
In 2025, we continued the momentum initiated in 2024 with the creation of Crelan Group’s first ESG policy and the update of its overall ESG strategy, of which C&amp;E is an integral part. Building on this progress, a new Business Environment Scan was once again carried out in 2025. This Business Environment Scan (BES) helped to identify financial risks and opportunities on Crelan by understanding which evolutions can take place in the short, medium and long term. This was combined with the outcome of the Double Materiality Assessment (DMA) that was performed in the context of CSRD. Crelan’s general ESG strategy defines specific approaches for the 6 material topics (from an environmental risk perspective, Climate Change and SME Transitions are relevant) for the different pillars within Crelan: Crelan as a company, Crelan as a lender, Crelan as an investment advisor and Crelan as an institutional counterparty. Within each pillar, the group aims to not only adhere to ethical standards and strict compliance with regulatory requirements, but to also go beyond and actively contribute to a positive transition (e.g., ESG scorecards, new car policy, sustainable investment offer), including commitments to safeguard and generate value for cooperators, customers, partners and employees. From a risk perspective, Crelan performs scenario analysis considering four time horizons and the potential impacts of technological change, regulatory shifts, and physical risks such as extreme weather conditions in both quantitative and qualitative assessments. 
Full info available in Risk Disclosure 2025 : CH 14.5</t>
  </si>
  <si>
    <t>In September 2023, the ESG Office was integrated in the Cooperative Bank Office, which reports directly to the CEO. The ESG Office is responsible for the coordination of the group’s ESG strategy and action plan, in which climate-related and environmental actions are considered. It collects information from different action owners and reports progress to the ESG SteerCo. In October 2023, the team was reinforced with a new manager. 
In addition to the core ESG team, different people within a number of departments were assigned ESG responsibilities for their area of expertise, to support a broad activation of the ESG strategy throughout the bank. These departments include credit, wealth, finance, risk management, IT &amp; Data, HR, Facilities &amp; Buildings, Cooperative Bank Office and Procurement. There is also support from external parties foreseen for specific projects.
There are four workstreams that support and prepare the ESG SteerCo based on the three business areas of Crelan. Each stream is responsible for implementing their own ESG projects, with business owners responsible for the domains within the streams. The ESG Office plays an overarching role and organizes and coordinates all streams, centralizing all status updates of each project. These workstreams have bimonthly meetings (alternating with SteerCo meetings).                                                       
Full info available in Risk Disclosure Report: CH 14.5 "ESG Governance"</t>
  </si>
  <si>
    <t>Internal reporting: To ensure that C&amp;E risks are adequately embedded in the overall business strategy and risk management framework of the bank, C&amp;E risks have been incorporated in the bank’s Quarterly Risk Report (QRR). The QRR consists of a complete presentation of all risks, indicators and their evolutions. The results of the C&amp;E Materiality assessment were also integretaed in 2025.The reports described above are presented on a quarterly basis to the Board of Directors (BoD), Executive Committee (ExCo) and Risk &amp; Compliance Committee (RCC), which will take action based on the outcome of the discussions held. Note that the ECB is also informed of the outcome of the QRR.
External reporting: Key external reporting are the disclosures included in the Pillar 3 report (made by the “Credit Risk, Risk Reporting &amp; Risk Analytics” team), the sustainability report, the CSRD (Corporate Sustainability Reporting Directive) and the annual accounts. The bank has a Risk Disclosure Policy which describes the roles and responsibilities of each of the relevant parties in the creation of this report.
In general, the Risk Reporting team focuses on a correct reporting and disclosure of C&amp;E risk templates. 
Full info available in the C&amp;E risk charter, which outlines the procedures for identifying, assessing, and managing climate and environmental risks.</t>
  </si>
  <si>
    <t>C&amp;E risks are identified in  four time horizons through a C&amp;E materiality assessment. The exercise of 2024 and 2023 contained a few updates compared to the one in 2022, including the more specific definition of time horizons: S (1 year), S-M (1-5), M-L (5-10) and L (beyond 10 years). The 2025 exercise added the NGFS Fragmented world scenario which combined physical and transition risks. The results of the materiality assessment are provided in a table containing scores for the likelihood and impact of each identified risk for each time horizon.
Full info available in Risk Disclosure: 14.5 "Materiality assessment" and in the C&amp;E risk materiality assessment</t>
  </si>
  <si>
    <t>Data Board: A Data Board was created; a body with the mandate to decide on data-related activities and to oversee the inclusion of ESG data in Crelan's overall data governance and transformation framework.
Two short term actions launched in 2023, followed up on throughout 2024 and 2025: 
1- Creation of an ESG data dictionary to identify &amp; define ESG data points, identify data owners, data sources and other important elements. 
2- Based on the regulatory reporting calendar and the business materiality, the Data Board sets priorities on which actions to take to acquire new data, improve data quality and distribute ESG data to the entire organization. 
Contract with an external provider: A contract was signed with an external data provider to acquire C&amp;E data on the real estate it finances and/or receives as collateral. both Physical risk and transition risk data was acquired from this provider in 2024 for the retail mortgage portfolio.
In addition, via the ESG Scoring, Crelan obtains ESG data from its most important professional counterparties.
Crelan also became a member of PCAF and acquired market standard data on carbon intensity for different industries, allowing Crelan to not only report on financed emissions but also further analyse its professional loan portfolio in terms of transition risk.</t>
  </si>
  <si>
    <t xml:space="preserve">Limits: Several limits are set in the risk appetite framework to address the C&amp;E risks that were identified as material in the C&amp;E risk materiality assesment. 
Targets: There are targets defined for each of the material topics from the DMA. For Climate Change and SME Transition, this includes a target on Crelan's own Scope 1&amp;2 emissions, a target on customer engagement regarding energy efficiency in real estate, number of business customers for which we have an ESG scoring.
Full info available in Risk Disclosure Report: Chapter 14.5 &amp; CSRD: Chapter 4 "Metrics and targets" in "A1- ESRS E1 Climate change"
</t>
  </si>
  <si>
    <t>EU Taxonomy Reporting: Crelan's Voluntary Taxonomy reporting focuses on retail mortgage loans, Crelan's largest portfolio. The information contains the exclusion of loans which are linked to assets in high risk flood areas, based on public data sources as well as the definition of the top-15% most energy efficient residential properties in Belgium. Note that, after the European Commission's Omnibus proposal released in February '25, Crelan is awaiting further regulatory clarity before taking any strategic decisions regarding the sustainability framework and its relevance for Crelan.
Crelan interacts with other institutional counterparties through its bond issuances in the market. The goal of Crelan is to make optimal use of sustainable finance solutions to collect capital from institutional investors (via the Green Bond Program). Their Green Bond Framework (GBF), which was updated in 2025, is aligned with international standards, and Crelan has successfully raised substantial funds in 2023 and 2024 through green bond issuances, specifically to finance green buildings and clean transportation. 
Full info available in Risk Disclosure Report: Chapter 14.5 &amp; in the CSRD: Chapter 5 "EU Taxonomy reporting" in "A.1 - ESRS E1 Climate Change"</t>
  </si>
  <si>
    <t>ESG scorecards: An in-house ESG scoring methodology for professional loans is being developed to integrate ESG factors into credit risk and to engage with clients on ESG topics. The ESG Scorecards are an important tool to get a better understanding of ESG risk factors in the portfolio and gain insights into challenges clients are facing, while at the same time engaging with them on sustainability initiatives they already take. The objective is to integrate of the ESG score completely into the credit and risk processes and systems, as well as application of the scoring methodology to all professional investment credits, by 2026, with an intermediate target for 2025. ESG scorecards cover both transition and physical climate risk as well as broader environmental topics such as water and biodiversity.
For retail customers, we have a partnership with Setle, a tool which helps home owners and buyers to assess the energy efficiency of a property and suggests the most effective ways to improve it, including a guide towards government subsidies that can support. Crelan set a target for its agents to use this advisory tool in client conversations. In addition, Crelan reaches out proactively to both retail and professional customers on the importance of energy efficiency in real estate, to stimulate them to take measures and reduce their and Crelan's climate transition risk.
Full info available in Risk Disclosure Report: Chapter 14.5 &amp; in the CRSD: Chapter 2 "Strategy and governance in "A.1 - ESRS E1 Climate Change "</t>
  </si>
  <si>
    <t>ExCo &amp; BoD: The Executive Committee and Board of Directors are directly involved in the development and review of the strategy and its implementation. Quarterly updates from Risk and Finance give them a view on the group’s performance through metrics/targets and KRIs, providing a complete presentation of all risks, indicators and their evolution. The input is discussed by the ExCo, Risk and Compliance Committee (RCC) and the BoD, and they should validate proposed actions to take. The Board of Directors also sets the risk appetite framework, the overarching risk limit framework for the bank, which includes various climate risk limits.
ESG Office: The ESG Office is responsible for the ESG strategy and policy, general oversight to the ESG activities within the group, and the follow-up, facilitation and support of action plans in order to execute the strategy and corresponding actions. In addition, the ESG Office guards the general governance of ESG via the ESG SteerCo and workstreams and focuses on the reporting to the Executive Committee and BoD on a regular basis.
In September 2023, the ESG Office was integrated in the Cooperative Bank Office, which reports directly to the CEO. The ESG Office is responsible for the coordination of the group’s ESG strategy and action plan, in which climate-related and environmental actions are considered. It collects information from different action owners and reports progress to the ESG SteerCo. 
In addition to the core ESG team, different people within a number of departments were assigned ESG responsibilities for their area of expertise, to support a broad activation of the ESG strategy throughout the bank. There is also support from external parties for specific projects.
There are four workstreams that support and prepare the ESG SteerCo based on the three business areas of Crelan. Each stream is responsible for implementing their own ESG projects, with business owners responsible for the domains within the streams. The ESG Office plays an overarching role and organizes and coordinates all streams, centralizing all status updates of each project. These workstreams have bimonthly meetings (alternating with SteerCo meetings).                                                                      
Full info available in Risk Disclosure: Chapter 14.5 " ESG Governance" and in the C&amp;E risk charter</t>
  </si>
  <si>
    <t>ESG Data dictionary: Creation of an ESG data dictionary to identify &amp; define ESG data points, identify data owners, data sources and other important elements. 
Methodology update: The materiality exercise was updated in 2023, based on the methodology of 2022. Three elements were changed: (1) addition of a quantitative approach, (2) creation of more specific time horizons (S, S-M, M-L, L) and (3) the application of a qualitative approach and a SAT/FAT matrix to derive impact amounts ot compare to the materiality threshold (for risks for which a stress scenario cannot be quantified).In 2024, We based our exercise on the 2023 assessment and extended section on reputational risks and also added new Chapterter on biodiversity loss. The 2025 exercise added the NGFS Fragmented world scenario which combined physical and transition risks.
Climate scenarios as basis: The materiality assessment is based on stress scenarios for different C&amp;E risk drivers (as basis for the quantitative approach). Different scenarios were selected for different time horizons. For the long term, NGFS scenarios were used. For the short and medium term, two scenarios from a recent publication from the ECB have been applied in comination with NGFS scenarios. 
In 2025, non-climate risks were also assessed for materiality, using amongst others the ENCORE database based on best market practice.
Full info available in Risk Dsiclosure Report: Chapter 14.5 "Materiality assessment" and in the CSRD Chapter 3 and in the C&amp;E risk materiality assessment</t>
  </si>
  <si>
    <t xml:space="preserve">A yearly materiality assessment is held by the ERM team where C&amp;E risks are identified and assessed, including a quantitative and qualitative approach. The ERM team is connected to several other teams/departments as they are responsible for the guidance of teams in setting risk appetite for C&amp;E KRIs as well as the collection of KRI data and the presentation of C&amp;E risks to ExCo, RCC and BoD. The bank follows a three lines of defense model. In this model, business units (first line) are responsible for managing risks, including environmental risks, while the risk management team (second line) provides oversight and support. The internal audit function (third line) assesses the effectiveness of these risk management practices.
Full info available in Risk Disclosure Report: Chapter 14.5, in the CSRD and in the C&amp;E risk charter </t>
  </si>
  <si>
    <t>The following activities, commitments and exposures are applicable:
- Different actions to improve the data availability and quality
- The setting of limits within the Risk Appetite Framework (RAF)
- Target development, focusing in first instance on the most material portfolio (residential real estate)
- The creation of a Green Bond Framework and ESG scorecards 
Full info available in Risk Disclosure Report: Chapter 14.5, in the CSRD Chapter 3. "Startegy" in "General disclosures - ESRS 2"</t>
  </si>
  <si>
    <t>The risk identification, assessment and management process applies all of the following:
- Specific risks identified for the whole financial sector
- Climate scenarios from ECB &amp; NGFS
- The setting of limits within the risk appetite framework: max % of new production volume of retail mortgage loans which combine a low EPC value with a high LTV and/or a high DBTI ratio - exposure limits for professional customers - max %  for the mortgage loan portfolio to be located in a high risk flood zone.
- Carbon Risk Real Estate Monitor (CRREM) to assess downside financial risks associated with poor energy performance of residential real estate
- EPC values: The European buildings emission factor database from Partner for Carbon Accounting Financials (PCAF) + proxy values. The "ESG Risk Limit Framework 2025" has been validated end 2024. This document list all the ESG risk indicators with all the escalation process in case of breach.
Full info available in Risk Disclosure Report: Chapter 14.5 ; ESG Risk Limit Framework</t>
  </si>
  <si>
    <t>The materiality assessment shows that the impact of the most negative scenario for each risk type (physical &amp; transition) on traditional risks (credit, liquidity, market, operational) on different time horizons is mostly not material. Where it is material, Crelan has implemented risk management mechanisms to manage the risk. Credit transition risk is the only material climate &amp; environmental risk that is considered material for now.
Full info available in Risk Diclosure: Chapter 14.5 "Materiality assessment"</t>
  </si>
  <si>
    <t>1- In order to reach the objectives of (1) a gradual transition to more energy-efficient real estate and (2) the prevention of a decline of the value of collaterals, a limit was set in terms of % of new production volume of retail mortgage loans which combine a low EPC value with a high Loan To Value and/or a high Debt Service To Income ratio. 
2- While developing and fully integrating ESG scorecards, the bank maintains exposure limits for professional customers.
3- No more than a % of the mortgage loan portfolio should be located in a high risk flood zone. This limit will be monitored on a quarterly basis. Crelan has also developped a new ESG risk limit framework in order to list every ESG indicators. These indicators are used since 1/01/2025.
The escalation mechanism follows the governance of the Risk Appetite Framework already in place for other risk types
Full info available in Risk Disclosure: Chapter 14.5 &amp; in the CSRD: Chapter 4 "Metrics and targets" in "A1- ESRS E1 Climate change"</t>
  </si>
  <si>
    <r>
      <t>[1]</t>
    </r>
    <r>
      <rPr>
        <sz val="9"/>
        <color theme="1"/>
        <rFont val="Calibri"/>
        <family val="2"/>
        <scheme val="minor"/>
      </rPr>
      <t xml:space="preserve"> The reporting requirements are set in the European Sustainability Reporting Standards (ESRS), complementing the CSRD.</t>
    </r>
  </si>
  <si>
    <t>In the Double Materiality Assessment performed in 2025, Crelan assessed 2 topics under "Social" as material: Own Workforce and Consumers and End-Users. However, most of this is linked to the impact perspective of materiality, not from a risk perspective. Nevertheless, the following risks were identified:
- Risk of human errors of agents/employees in banking activities resulting in operational risk;
- Business risk/ reputational risk for Crelan of inadequate use of customer data by employees or agent;
- Operational risk related to cyber security affecting Crelan or client data (cybersecurity risk)
- Business risk related to lack of competitivity in financial products related to environmental factors
- damage to Crelan's reputation if it does not "walk the talk" in its behaviour in society.
As with other material topics, Crelan integrates this materiality in its ESG and overall business strategy as well as risk management framework.</t>
  </si>
  <si>
    <t>Crelan's BoD approved an overall vision regarding ESG, including the social aspect. This vision is in line with the overall strategy. As a next step, the bank is currently in the process of defining  the different targets &amp; objectives of this global ESG vision as well as the relevant engagements. The "ESG risk limit framework", created in 2024, has been updated in 2025 and list every ESG risk indicators with their limits.</t>
  </si>
  <si>
    <t>Crelan’s general credit policy is validated by the Board of Directors on a yearly basis and contains the driving principles for lending. Crelan considers ESG factors and aims to avert any negative impact on environment and society. For the professional segment, more prominence has been given to the impact of lending on the environment by, for example, explicit exclusions. 
Crelan also considers social factors in the ESG Scoring with its professional counterparties. This includes e.g. treatment of their employees. Note that Crelan only lends to Belgian independent professionals and SMEs, where issues in the value chain are less relevant than for e.g. multinationals active in countries with less strict social legislation.</t>
  </si>
  <si>
    <t>In September 2023, the ESG Office was integrated in the Cooperative Bank Office, which reports directly to the CEO. The ESG Office is responsible for the coordination of the group’s ESG strategy and action plan, in which climate-related and environmental actions are considered. It collects information from different action owners and reports progress to the ESG SteerCo. In October 2023, the team was reinforced with a new manager. 
In addition to the core ESG team, different people within a number of departments were assigned ESG responsibilities for their area of expertise, to support a broad activation of the ESG strategy throughout the bank. There is also support from external parties foreseen for specific projects.
There are four workstreams that support and prepare the ESG SteerCo based on the three business areas of Crelan. Each stream is responsible for implementing their own ESG projects, with business owners responsible for the domains within the streams.</t>
  </si>
  <si>
    <t>Update of the remuneration policy: In 2024, Crelan has updated its remuneration policy. ESG Key Performance Indicators are among the factors that influence the level of variable remuneration (for those eligible to receive variable remuneration). The remuneration policy is aligned with the appropriate and effective management of risks and thus forms an important element of good governance.</t>
  </si>
  <si>
    <t>Business lines act as a first LoD; they are in the frontline and are firstly responsible to acknowledge and manage risks. They are responsible for the daily monitoring, management and control of the risks linked to their activity. 
The Risk Management department acts as a second and independent LoD for the management of risks. The mission of the Risk department is to ensure that all significant risks are detected, measured and duly reported. The internal control team (as an integral part of the Risk Management department) is responsible for setting up an internal control framework across the three lines of defence. It ensures that these controls are being monitored and assessed on a regular basis (even for risk management processes itself).  
Other teams, such as the inspection team (of the network of independent agents), the compliance team and the security team are also organised in the 2nd line of defence. The Audit department acts as third LoD.
-&gt; Full info can be found in the Risk disclosure: Chapter 2.1.2</t>
  </si>
  <si>
    <t xml:space="preserve">Collecting views from employees is an important element of Crelan’s HR actions. Many actions are taken by HR team: Pulse Survey, Social dialogue, Employee network initiatives, SMILE, Teambuildings, Team agreement, Speak-up / Ethics Notification System / Whistleblowing Framework, ...  Crelan also conducted several workshops and interviews with internal experts defined to represent the interests and views of customers on each of the sub-topics.  Crelan has four focus which are "Diversity, Equity and Inclusion (DE&amp;I)",  "Learning and development (L&amp;D)", "Employees health, safety and well-being" and Social dialogue".
-&gt; Full info can be found on the CSRD Chapter. "ESRS S1 and S4" </t>
  </si>
  <si>
    <t>Crelan has developed a robust framework to tackle the four sub-topics identified as material. This framework is composed of three complementary pillars: 
- Crelan Policies: in its commitment to upholding the highest standards in terms of social concertation, workplace health and safety, learning and development, as well as fostering a culture of diversity, equality, and inclusion, Crelan developed a set of policies to ensure that these standards are formalized and embedded in the culture of Crelan; 
- Belgian legislation: providing rigorous labor laws and human rights protections for employees, ensuring fair treatment, non-discrimination, and workplace health, and safety;  
- Collective Labor Agreements (CLA’s): defined either at sector level, or specific to Crelan.  
These three pillars are complementary and collectively contribute to promoting an inclusive workplace, prioritizing the well-being of employees and enhancing the overall quality of Crelan’s professional environment.
 -&gt; Full info can be found on the CSRD Chapter. "ESRS S1"</t>
  </si>
  <si>
    <t>For now we don't have any specfic limits but we have developped metrics concerning the social pillar. Crelan defined targets for the topic Diversity &amp; Inclusion namely the gender distribution within top management and the age diversity among employees. Crelan also defined targets for "health and safety", "remuneration", "Human right". Crelan has also defined metrics in terms of data privacy, cybersecurity, financial inclusion and responsible marketing initiatives.
-&gt; Full info can be found on the CSRD Chapter. "ESRS S1"</t>
  </si>
  <si>
    <t>GREECE</t>
  </si>
  <si>
    <t>DENMARK</t>
  </si>
  <si>
    <t>POLAND</t>
  </si>
  <si>
    <t>BULGARIA</t>
  </si>
  <si>
    <t>ROMANIA</t>
  </si>
  <si>
    <t>IRELAND</t>
  </si>
  <si>
    <t>CROATIA</t>
  </si>
  <si>
    <t>SWEDEN</t>
  </si>
  <si>
    <t>AUSTRALIA</t>
  </si>
  <si>
    <t>CZECH REPUBLIC</t>
  </si>
  <si>
    <t>HUNGARY</t>
  </si>
  <si>
    <t>SLOVAKIA</t>
  </si>
  <si>
    <t>CYPRUS</t>
  </si>
  <si>
    <t>KOREA, REPUBLIC OF</t>
  </si>
  <si>
    <t>NORWAY</t>
  </si>
  <si>
    <t>SLOVENIA</t>
  </si>
  <si>
    <t>ESTONIA</t>
  </si>
  <si>
    <t>HONG KONG</t>
  </si>
  <si>
    <t>ICELAND</t>
  </si>
  <si>
    <t>LITHUANIA</t>
  </si>
  <si>
    <t>LATVIA</t>
  </si>
  <si>
    <t>SWITZERLAND</t>
  </si>
  <si>
    <t>UNITED ARAB EMIRATES</t>
  </si>
  <si>
    <t>In line with the ECB guidelines on internal capital adequacy assessment, Crelan Group evaluates its capital adequacy from both a normative (regulatory) perspective and an economic perspective. Under the normative perspective, the Group starts from the strategic and financial plan and translates the three‑year projections into regulatory capital indicators, including capital ratios, the leverage ratio, and MREL. A risk assessment, based on the Bank’s Risk Appetite Framework (RAF), is then performed on these projections to verify whether the capital strategy is achieved.
From an economic perspective, Crelan Group applies internal methodologies to determine economic capital requirements and defines an internal capital measure accordingly. A corresponding risk assessment is performed to assess economic capital adequacy under normal market conditions.
In addition to these assessments, Crelan Group conducts stress testing under both the normative and economic perspectives. Within the normative perspective, sensitivity analyses are performed on the Bank’s key risk drivers, and internally developed stress testing scenarios are applied in the context of ICAAP. Complementary sensitivity analyses are also conducted for economic capital.</t>
  </si>
  <si>
    <t>Upon request from the competent authority, the institution shall disclose the outcomes of its Internal Capital Adequacy Assessment Process (ICAAP). This disclosure includes a summary of the methodologies, key assumptions, and principal results used to evaluate the institution’s capital adequacy in relation to its overall risk profile.</t>
  </si>
  <si>
    <t>See 2025 Risk disclosure report of Crelan Group, section 2.2.</t>
  </si>
  <si>
    <t>See 2025 Risk disclosure report of Crelan Group, section 2.2.2.</t>
  </si>
  <si>
    <t>See 2025 Risk disclosure report of Crelan Group, section 2.2.3.</t>
  </si>
  <si>
    <t>The encumbered assets of Crelan Group have 6 sources at the end of December 2025
- Derivatives: € 591 million cash is given as collateral for derivatives
- Repo: € 300 million mortgages are encumbered, which cover the covered bonds are given as collateral in the repo transaction of € 200 million
- Covered bonds: € 5.13 bln mainly mortgages are encumbered for the covered bonds sold to the market for an amount of € 4.25 bln
- CASPR synthetic securitisation: € 30 million cash
- collateral swaps: € 2 bln mortgages are encumbered for € 1.5 bln collateral swaps
- other sources: € 230 million cash and government bonds as collateral for several transactions</t>
  </si>
  <si>
    <t>The total amount of encumbered assets at Crelan Group level increases significantly over the calendar year 2025 due to:
- Derivatives: increase of cash collateral with € 250 million;
- Covered bonds: € 250 million less public covered bonds, a public covered bonds on maturity is replaced by a retained covered bond:
- Collateral swap: increase to € 1.5 bln.</t>
  </si>
  <si>
    <t>The number of directorships held by members of the executive committee:
Philippe Voisin (CEO): executive director Crelan nv and chairman board of directors Crelan Fund nv and Crelan Invest nv.
Joris Cnockaert (CCO): executive director Crelan nv, chairman board of directors Europabank nv, non-executive director Crelan Fund nv, Crelan Invest nv and AXA B Fund nv.
Pieter Desmedt (CFO): executive director Crelan nv, chairman board of directors Crelan Home Loan scf, non-executive director Bachelier private stichting, Royal Street sic and Crelan Arch nv.
Jean-Paul Grégoire (COO &amp; CHRO): executive director Crelan nv and non-executive director Europabank nv and Crelan Arch nv. 
Frédéric Mahieu (CIO): executive director Crelan nv.
Tiny Ergo (CRO): executive director Crelan nv.</t>
  </si>
  <si>
    <t xml:space="preserve">The board of directors of Crelan Group approved, on 19/12/2023, the diversity and inclusion policy in which targets for 2030 are set out for the gender diversity within the Crelan Circle, i.e. the executive committee and direct reports (33% of the under-represented gender by 2030) and the board of directors (33% and 40% of the under-represented gender, respectively for the globalty of the board of directors and within the non-executive directors).
The executive committee is composed of 5 male and 1 female members. Regarding the executive committee Crelan doesn’t set out fixed targets since appointments should be based on performance, competencies and potential. The executive committee has also the ambition to increase the number of female direct reports and to formulate ambition levels for female direct reports that are aligned with the specific environment, paired with a concrete action plan and timing. 
By end of 2025, the Crelan Circle was composed out of 24% of the under-represented gender. 
On the level of the board of directors, efforts have been done after the general assembly of April 2022, with as result that, by end of December 2025, 31,5% of all directors and 38,5% of the non-executive directors are belonging to the under-represented gender. </t>
  </si>
  <si>
    <t>Crelan Group has a Risk &amp; Compliance committee, that met 10 times in 2025.</t>
  </si>
  <si>
    <t>Common Equity Tier 1 ratio considering unfloored TREA (%)</t>
  </si>
  <si>
    <t>5b</t>
  </si>
  <si>
    <t>of which: to be made up of Tier 1 capital (percentage points)</t>
  </si>
  <si>
    <t>EU7g</t>
  </si>
  <si>
    <t>Leverage ratio buffer and overall leverage ratio requirement (as a percentage of total exposure measure)</t>
  </si>
  <si>
    <t>The liquidity buffer is made up of central bank cash deposits and bonds. The bond portfolio consist solely of Level 1 LCR eligible assets, of which the bulk has a central government, supranational organisation or extremely high quality covered bonds as its issuer.</t>
  </si>
  <si>
    <t>The bank's contingency funding plan is part of the ILAAP process that is a recurring exercise.</t>
  </si>
  <si>
    <t xml:space="preserve">Crelan Group has set up an economic liquidity indicator, called the Internal Liquidity Stress indicator (ILS).  The purpose of the ILS is to determine the amount of liquidity, measured in High Quality Liquid Assets (HQLA), required to withstand a stress.  The internal liquidity stress methodology is derived from the regulatory Liquidity Coverage Ratio (LCR) reporting requirements.
Stress scenario: 
- 3-months time horizon
- Financial market stress: 
    - Decrease of interest rates will result in more collateral outflows
   - Widening of credit spreads on bonds will decrease the value of the bond portfolio
- Idiosyncratic stress: retail and wholesale clients will change their behaviour, leading to potential outflows:
   -The longer stress period of 3 months assumes a 50% higher outflow rate compared to the regulatory LCR outflow factors.
   - Extra outflows for pipeline loans, since the drawing behavior of clients in time of stress will change versus what is observed under normal conditions.
   - Limited inflows.
- The HQLA buffer is forecasted over the 3-months time horizon.
    ILS = Forecasted Stock of HQLA − Stressed Net Cash Outflow in the next 3 months + mitigation actions
- The time horizon of this internal indicator has been expanded, introducing a 1 week, 1 month and 6 months ILS calculation. Stress and outflow assumptions are tailored for each time period. </t>
  </si>
  <si>
    <t>For a declaration approved by the management body we refer to the Crelan Group Risk Disclosure Report of 2025 section 10.1.2 "Declaration on the adequacy of liquidity risk management arrangements (pursuant to Article 435 of the CRR)".</t>
  </si>
  <si>
    <t>The integration of Crelan and ABB into the Crelan Group structure has resulted in a suitable framework for liquidity risk which is based on both regulatory and internal liquidity indicators. In order to evaluate and manage its consolidated liquidity risk, it monitors two kinds of indicators :
1. Internal indicators : Internal Liquidity Stress indicator (ILS)
2. Regulatory indicators: LCR, NSFR and ALMM
All these indicators are underpinned by a common approach : guarantee that Crelan Group's liquidity buffer is sufficient to cope with a range of stress events. More specifically, the own Internal Liquidity Indicator has been designed to ensure that Crelan Group maintains an adequate liquidity cushion to be able to withstand combined idiosyncratic and market stresses over a three-months time horizon.
The Crelan Group's liquidity risk statement can be consulted in the Crelan Group Risk Disclosure Report of 2025 section 10.2.1.</t>
  </si>
  <si>
    <t>Crelan Group has put in place robust systems for the follow up and reporting of the regulatory liquidity reporting such as LCR, NSFR and ALMM.
To complement the regulatory reports, Crelan group has set up internal liquidity measures to monitor the group's liquidity position in the short and medium term. For a detailed overview on this process we refer you to the Risk Disclosure section 10.1.</t>
  </si>
  <si>
    <t>For a full disclosure on the strategy and process including governance and policies, we refer you to Chapter 10 of the Risk Disclosure.</t>
  </si>
  <si>
    <t xml:space="preserve">As the first line of defence in the management of retail credit risk credit business lines are responsible for the acquisition, management and recovery of retail credits. They are responsible to propose (or amend) credit products and policies. As a control function (independent from the business lines), Crelan Group’s Risk Management department assumes the responsibilities of monitoring and control of credit risk and challenging the first line on controls that are performed and the policies and procedures that are developed and implemented. Crelan Group’s Lending Risk Committee covers the lending activities which is In general responsible for the translation, implementation and monitoring of the functional limits for credit activities which are set by the management board at consolidated level
The governance of the banks credit risk management can be found in section 5.1.1. of Crelan Group 2025 Risk Disclosure Report.
</t>
  </si>
  <si>
    <t>See sections 5.3 of Crelan Group's 2025 Risk Disclosure Report.</t>
  </si>
  <si>
    <t>Exposures in stage 1 and 2 (not impaired) are covered by a general provision based on one year and lifte time expected losses that are calculated with PD/EAD/LGD parameters compliant with IFRS9.
Specific credit risk adjustments are applied to the loans in stage 3 (impaired) individually assessed based on the forced value of the collaterals (after haircuts) and taking into account the time to value and the probability to come back to performing classification (cure rate). Crelan implemented also management overlays (MO) to face some uncertainties related to macro economic conditions and/or limitations in the current models. Refer to the full 2025 Crelan Group Risk Disclosure.</t>
  </si>
  <si>
    <t>A description of the core the policies and processes for on- and off-balance sheet netting and an indication of the extent to which institutions make use of balance sheet netting are covered in section 6.4.1. of the 2025 Crelan Group Risk Disclosure report</t>
  </si>
  <si>
    <t>Section 6.4.2. of the 2025 Crelan Group Risk Disclosure report covers the core features of policies and processes for eligible collateral evaluation and management eligible collateral evaluation and management.</t>
  </si>
  <si>
    <t>A description of the main types of collateral taken by the institution to mitigate credit risk can be found in section 6.4.2. of the 2025 Crelan Group Risk Disclosure report.</t>
  </si>
  <si>
    <t xml:space="preserve">Information about market or credit risk concentrations within the credit mitigation taken is discussed in section 6.4.2. of 2025 Crelan Group's Risk Disclosure report.
</t>
  </si>
  <si>
    <t xml:space="preserve">Names of the external credit assessment institutions (ECAIs) and export credit agencies (ECAs) nominated by the institution, and the reasons for any changes over the disclosure period;
See Section 7 of the Risk Disclosure. </t>
  </si>
  <si>
    <t xml:space="preserve">
See Section 7 of the 2025 Crelan Group Risk Disclosure.</t>
  </si>
  <si>
    <t>A description on the limit framework can be found in section 6.3. of the 2025 Crelan Group Risk Disclosure report.</t>
  </si>
  <si>
    <t>A description on policies for hedging and risk mitigation can be found in section 6.4. of the 2025 Crelan Group Risk Disclosure report.</t>
  </si>
  <si>
    <t>A description of wrong way risk exposures can be found in section 6.5.4. of the 2025 Crelan Group Risk Disclosure report.</t>
  </si>
  <si>
    <t>Crelan group manages its trading room activities from its head office. Its subsidiaries are not allowed to take market risk exposures.
More details on market risk management and governance and the exposures to market risk can be found in section 9.3.2 and 9.3.3. of the 2025 Crelan Group's Risk disclosure report.</t>
  </si>
  <si>
    <t>Crelan group manages its trading room activities from its head office. Its subsidiaries are not allowed to take market risk exposures.
More details on market risk management and governance can be found in section 9.3.2 of the 2025 Crelan Group's Risk disclosure report.</t>
  </si>
  <si>
    <t>Own Funds Requirements</t>
  </si>
  <si>
    <t>Options</t>
  </si>
  <si>
    <t>approach</t>
  </si>
  <si>
    <t>Commodity risk</t>
  </si>
  <si>
    <t xml:space="preserve">Foreign exchange risk </t>
  </si>
  <si>
    <t>Securitisation (specific risk)</t>
  </si>
  <si>
    <t>Total OFR SSA</t>
  </si>
  <si>
    <t>MR3 - Market risk under the simplified standardised approach (SSA)</t>
  </si>
  <si>
    <t>Market risk under the simplified standardised approach (SSA)</t>
  </si>
  <si>
    <t>MR3</t>
  </si>
  <si>
    <t>For regulatory capital purposes, Crelan Group applies the Standardized Measurement Approach (SMA) as defined under CRR3. The center of the new approach is the Business Indicator (BI), a standardized financial proxy that measures a bank’s overall size and operational risk exposure.  The BI determines the Business Indicator Component (BIC), which is then multiplied by the Internal Loss Multiplier (ILM) to derive the operational risk own funds requirement.
The Business Indicator (BI) consists of three components:
•	ILDC (Interest, Lease, Dividend Component): absolute values of interest income/expenses, dividend income, and lease income/expenses.
•	SC (Services Component): fee and commission income/expenses, and other operating income/expenses.
•	FC (Financial Component): gains/losses from trading and banking book positions, and fair value adjustments.
The Business Indicator Component (BIC) is derived by applying marginal coefficients of 12%, 15%, or 18% to the BI. 
In accordance with CRR3, the BI and BIC are based on the last three twelve month financial periods available at year end (Y 1, Y 2 and Y 3). The operational risk own funds requirement therefore reflects a three year average of these financial indicators.</t>
  </si>
  <si>
    <t>Not Applicable for Crelan Group, Crelan Group makes use of SMA</t>
  </si>
  <si>
    <r>
      <rPr>
        <u/>
        <sz val="11"/>
        <rFont val="Calibri"/>
        <family val="2"/>
        <scheme val="minor"/>
      </rPr>
      <t xml:space="preserve">Policies &amp; procedures: </t>
    </r>
    <r>
      <rPr>
        <sz val="11"/>
        <rFont val="Calibri"/>
        <family val="2"/>
        <scheme val="minor"/>
      </rPr>
      <t xml:space="preserve">Operational Risk Management Charter, Operational Incident Management Procedure, Internal Control Charter, Vendor Risk Framework, NAP Policy.
</t>
    </r>
    <r>
      <rPr>
        <u/>
        <sz val="11"/>
        <rFont val="Calibri"/>
        <family val="2"/>
        <scheme val="minor"/>
      </rPr>
      <t>Activities</t>
    </r>
    <r>
      <rPr>
        <sz val="11"/>
        <rFont val="Calibri"/>
        <family val="2"/>
        <scheme val="minor"/>
      </rPr>
      <t xml:space="preserve">: follow up of Loss Data Collection, Post Mortem Analysis for material operational incidents, Risk Self Assessment (HLRSA &amp; ad-hoc), Key risk Indicator follow up and reporting, 2nd line internal control testing, action plan follow up
</t>
    </r>
    <r>
      <rPr>
        <u/>
        <sz val="11"/>
        <rFont val="Calibri"/>
        <family val="2"/>
        <scheme val="minor"/>
      </rPr>
      <t>Governance:</t>
    </r>
    <r>
      <rPr>
        <sz val="11"/>
        <rFont val="Calibri"/>
        <family val="2"/>
        <scheme val="minor"/>
      </rPr>
      <t xml:space="preserve"> ARCC, Risk &amp; Compliance Committee
</t>
    </r>
    <r>
      <rPr>
        <u/>
        <sz val="11"/>
        <rFont val="Calibri"/>
        <family val="2"/>
        <scheme val="minor"/>
      </rPr>
      <t>Organisation</t>
    </r>
    <r>
      <rPr>
        <sz val="11"/>
        <rFont val="Calibri"/>
        <family val="2"/>
        <scheme val="minor"/>
      </rPr>
      <t>: The operational risk &amp; internal control team reports to the Director Inspection, Operational Risk &amp; Internal Control, who works directlty under the CRO. ORM works with ORM orrespondents/risk owners in 1st line.</t>
    </r>
  </si>
  <si>
    <t xml:space="preserve">Business Indicator Component (BIC) </t>
  </si>
  <si>
    <t>Alternative Standardised Approach (ASA) Own Funds Requirements (OROF) under Article 314(4)</t>
  </si>
  <si>
    <t>Minimum Required Operational Risk Own Funds Requirements (OROF)</t>
  </si>
  <si>
    <t>Operational Risk Exposure Amounts (REA)</t>
  </si>
  <si>
    <t>OR3 - Operational risk own funds requirements and risk exposure amounts</t>
  </si>
  <si>
    <t>Interest rate risk in the banking book is defined as the risk to Earnings (inlcuding net interest income) and the economic value of an institution arising from adverse movements in interest rates that affect interest rate sensitive instruments. It includes gap risk, basis risk and option risk.
Gap risk stems from repricing or maturity mismatches between different categories of assets and liabilities. Typically, Crelan Group's assets have a longer duration than its liabilities.
The main sources of option risk are cap risk in variable rate mortgages, prepayments of retail loans and the pricing of non maturing deposits.
Basis risk also mainly stems from variable rate mortgages, as repricing of these products is linked to the evolution of OLO bond rates.</t>
  </si>
  <si>
    <t>Article 448</t>
  </si>
  <si>
    <t>IRRBB is extensively covered in Crelan Group's risk appetite framework:
- The regulatory outlier tests are included as strategic risk appetite statements.
- Dedicated functional risk appetite statements set limits on the EVE and NII sensitivity of Crelan Group’s banking book.
- On top of the above limits, operational indicators are used to monitor all other subcomponents of interest rate risk (basis, option and spread risks).
IRRBB measures (both internal and regulatory) are compared with their limits in an IRRBB dashboard which is discussed at the Balance Sheet Risk Committee on a monthly basis.</t>
  </si>
  <si>
    <t>Crelan Group calculates and reports the following measures on a consolidated basis:
- internal maturity and repricing gaps
- internal EVE sensitivity
- internal Earnings (inlcuding NII) sensitivity
- dedicated measures for cap risk, migration risk, OLO basis risk and Euribor basis risk
- regulatory EVE and NII sensitivities
Internal indicators are calculated on a monthly basis and presented in the Balance Sheet Risk Commitee</t>
  </si>
  <si>
    <t>On top of the 6 EBA shocks Crelan Group uses;
For EVE: +/- 10bps and 100bps parallel shock and internal non-parallel shocks
For Earnings (Including NII)  +/- 100bps parallel shocks and internal non-parallel shocks.  
For all internal shocks Crelan includes equity within the interest rate positions. 
Crelan applies shocks to credit spreads, evaluates deposit migration risk, and incorporates option and basis risk in its IRRBB assessment, including the resulting impact on EVE and NII.</t>
  </si>
  <si>
    <t>To keep the overall interest rate risk position (of assets + liabilities) within the internal and regulatory limits, Crelan Group is actively managing a portfolio of interest rate swaps within its banking book activities. Production of retail assets (including pipeline) and liabilities is hedged to keep exposure levels within the desired range. The swaps are included in a macro hedge accounting model.
Cap risk embedded in variable rate mortgages is hedged with market caps and swaptions. These derivatives are also included in a macro hedge accounting model.
OLO basis risk embedded in variable rate mortgage loans is hedged via the maintenance of an OLO portfolio: declining OLO spreads generating lower revenues on mortgage loans are then compensated by capital gains on OLOs.
Swaptions are used to hedge prepayment risk because they provide optionality that offsets the uncertainty in early loan repayments. These swaptions are not part of the hedge?accounting framework.</t>
  </si>
  <si>
    <t>IRRBB measures are calculated based on cash flows derived from contractual features of interest rate sensitive instruments. For a number of instruments, behavioural models are needed to translate client behaviour into cash flows:
Non-maturing deposits are modelled with replicating portfolios. These are theoretical portfolios consisting of fixed term instruments with predefined tenors. The weights per tenor are chosen in such a way that the resulting margin of the non-maturing deposits remains as stable as possible over time. By using replicating portfolios, we indirectly assign a duration to the non-maturing deposits.
Retail credits are subject to prepayments. Models are used to adapt the contractual cash flow schemes of these credits. These models range from simple (eg a fixed yearly percentage) to more advanced (eg logistic regression for fixed rate mortgages), all based on historical data analysis.
Some other models are used to derive cash flows for the mortgages pipeline (committed mortgages that have not started yet) and for undrawn amounts of mortgages that have already started. The impact of these models on the IRRBB measures is less important than the impact of the non-maturing deposits and prepayment models.</t>
  </si>
  <si>
    <t>In template EU IRRBB1, the parallel up shock causes the largest decline in EVE. The decline represents approximately 6% of T1 capital, so well below the 15% limit.
The NII sensitivity for a down shock causes the largest decline. This shock is no longer y impacted by the legal floor on non-maturing deposits rates in Belgium.</t>
  </si>
  <si>
    <t>For non-maturing deposits the duration is determined by a replication portfolio that invests the volumes in different  maturities. 
For retail transactional deposits, the weighted average and longest repricing maturities are 4.11 year and 10 year respectively.
For retail non-transactional deposits, the weighted average and longest repricing  maturities are 3.64 year and 10 year respectively.</t>
  </si>
  <si>
    <t>Free format text boxes for disclosure of qualitative information</t>
  </si>
  <si>
    <t>CVAA - Qualitative disclosure requirements related to credit valuation adjustment risk</t>
  </si>
  <si>
    <t>Point (a) of Article 445a(1) CRR</t>
  </si>
  <si>
    <t>Point (b) of Article 445a(1) CRR</t>
  </si>
  <si>
    <t>For the calculation of CVA related RWAs, Crelan applies the Reduced Basic Approach (R BA) introduced by CRR3</t>
  </si>
  <si>
    <t>See chapter 6 of Crelan Group's 2025 Risk disclosure report.</t>
  </si>
  <si>
    <t xml:space="preserve">Components of Own Funds Requirements </t>
  </si>
  <si>
    <t>Single-name credit default swaps</t>
  </si>
  <si>
    <t>Index credit default swaps</t>
  </si>
  <si>
    <t>Total return swaps</t>
  </si>
  <si>
    <t>CVA 1 – Credit valuation adjustment risk under the Reduced Basic Approach (R-BA)</t>
  </si>
  <si>
    <t>The Minimum Requirement for Own Funds and Eligible Liabilities</t>
  </si>
  <si>
    <t xml:space="preserve">Key metrics - MREL and, where applicable, G-SII requirement for own funds and eligible liabilities </t>
  </si>
  <si>
    <t>KM2</t>
  </si>
  <si>
    <t xml:space="preserve">Composition - MREL and, where applicable, G-SII requirement for own funds and eligible liabilities </t>
  </si>
  <si>
    <t>TLAC1</t>
  </si>
  <si>
    <t xml:space="preserve">KM2 - Key metrics - MREL and, where applicable, G-SII requirement for own funds and eligible liabilities </t>
  </si>
  <si>
    <t>Minimum requirement for own funds and eligible liabilities MREL</t>
  </si>
  <si>
    <t>G-SII Requirement for own funds and eligible liabilities  TLAC</t>
  </si>
  <si>
    <t>a. T</t>
  </si>
  <si>
    <t>b. T</t>
  </si>
  <si>
    <t>c. T-1</t>
  </si>
  <si>
    <t>d. T-2</t>
  </si>
  <si>
    <t>e. T-3</t>
  </si>
  <si>
    <t>f. T-4</t>
  </si>
  <si>
    <t>Code</t>
  </si>
  <si>
    <t>0010</t>
  </si>
  <si>
    <t>0020</t>
  </si>
  <si>
    <t>0030</t>
  </si>
  <si>
    <t>0040</t>
  </si>
  <si>
    <t>0050</t>
  </si>
  <si>
    <t>0060</t>
  </si>
  <si>
    <t>Own funds and eligible liabilities, ratios and components</t>
  </si>
  <si>
    <t>0009</t>
  </si>
  <si>
    <t>1. Own funds and eligible liabilities</t>
  </si>
  <si>
    <t>EU-1a. Of which own funds and subordinated liabilities</t>
  </si>
  <si>
    <t>2. Total risk exposure amount of the resolution group TREA</t>
  </si>
  <si>
    <t>3. Own funds and eligible liabilities as a percentage of the TREA</t>
  </si>
  <si>
    <t>EU-3a. Of which own funds and subordinated liabilities</t>
  </si>
  <si>
    <t>4. Total exposure measure TEM of the resolution group</t>
  </si>
  <si>
    <t>5. Own funds and eligible liabilities as percentage of the TEM</t>
  </si>
  <si>
    <t>0070</t>
  </si>
  <si>
    <t>EU-5a. Of which own funds or subordinated liabilities</t>
  </si>
  <si>
    <t>0080</t>
  </si>
  <si>
    <t>6a. Does the subordination exemption in Article 72b 4 of Regulation EU No 575/2013 apply? 5% exemption</t>
  </si>
  <si>
    <t>0090</t>
  </si>
  <si>
    <t>6b. Aggregate amount of permitted non-subordinated eligible liabilities instruments if the subordination discretion in accordance with Article 72b 3 of Regulation EU No 575/2013 is applied max 3.5% exemption</t>
  </si>
  <si>
    <t>0100</t>
  </si>
  <si>
    <t>6c. If a capped subordination exemption applies in accordance with Article 72b 3 of Regulation EU No 575/2013, the amount of funding issued that ranks pari passu with excluded liabilities and that is recognised under row 1, divided by funding issued that</t>
  </si>
  <si>
    <t>0110</t>
  </si>
  <si>
    <t>0119</t>
  </si>
  <si>
    <t>EU-7. MREL expressed as a percentage of the TREA</t>
  </si>
  <si>
    <t>0120</t>
  </si>
  <si>
    <t>EU-8. Of which to be met with own funds or subordinated liabilities</t>
  </si>
  <si>
    <t>0130</t>
  </si>
  <si>
    <t>EU-9. MREL expressed as a percentage of the TEM</t>
  </si>
  <si>
    <t>0140</t>
  </si>
  <si>
    <t>EU-10. Of which to be met with own funds or subordinated liabilities</t>
  </si>
  <si>
    <t>0150</t>
  </si>
  <si>
    <t xml:space="preserve">TLAC1 - Composition - MREL and, where applicable, G-SII requirement for own funds and eligible liabilities </t>
  </si>
  <si>
    <t>a. Minimum requirement for own funds and eligible liabilities MREL</t>
  </si>
  <si>
    <t>b. G-SII requirement for own funds and eligible liabilities TLAC</t>
  </si>
  <si>
    <t>c. Memo item: Amounts eligible for the purposes of MREL, but not of TLAC</t>
  </si>
  <si>
    <t>Own funds and eligible liabilities and adjustments.</t>
  </si>
  <si>
    <t>1. Common Equity Tier 1 capital CET1</t>
  </si>
  <si>
    <t>2. Additional Tier 1 capital AT1</t>
  </si>
  <si>
    <t>3. Empty set in the EU</t>
  </si>
  <si>
    <t>4. Empty set in the EU</t>
  </si>
  <si>
    <t>5. Empty set in the EU</t>
  </si>
  <si>
    <t>6. Tier 2 capital T2</t>
  </si>
  <si>
    <t>7. Empty set in the EU</t>
  </si>
  <si>
    <t>8. Empty set in the EU</t>
  </si>
  <si>
    <t>11. Own funds for the purpose of Articles 92a of Regulation EU No 575/2013 and 45 of Directive 2014/59/EU</t>
  </si>
  <si>
    <t>Own funds and eligible liabilities: Non-regulatory capital elements .</t>
  </si>
  <si>
    <t>0099</t>
  </si>
  <si>
    <t>12. Eligible liabilities instruments issued directly by the resolution entity that are subordinated to excluded liabilities not grandfathered</t>
  </si>
  <si>
    <t>EU-12a. Eligible liabilities instruments issued by other entities within the resolution group that are subordinated to excluded liabilities not grandfathered</t>
  </si>
  <si>
    <t>EU-12b. Eligible liabilities instruments that are subordinated to excluded liabilities issued prior to 27 June 2019 subordinated grandfathered</t>
  </si>
  <si>
    <t>EU-12c. Tier 2 instruments with a residual maturity of at least one year to the extent they do not qualify as Tier 2 items</t>
  </si>
  <si>
    <t>13. Eligible liabilities that are not subordinated to excluded liabilities not grandfathered pre-cap</t>
  </si>
  <si>
    <t>EU-13a. Eligible liabilities that are not subordinated to excluded liabilities  issued prior to 27 June 2019 pre-cap</t>
  </si>
  <si>
    <t>14. Amount of non subordinated eligible liabilities instruments, where applicable after application of Article 72b 3 CRR</t>
  </si>
  <si>
    <t>0160</t>
  </si>
  <si>
    <t>15. Empty set in the EU</t>
  </si>
  <si>
    <t>0170</t>
  </si>
  <si>
    <t>16. Empty set in the EU</t>
  </si>
  <si>
    <t>0180</t>
  </si>
  <si>
    <t>17. Eligible liabilities items before adjustments</t>
  </si>
  <si>
    <t>0190</t>
  </si>
  <si>
    <t>EU-17a. Of which subordinated liabilities items</t>
  </si>
  <si>
    <t>0200</t>
  </si>
  <si>
    <t>Own funds and eligible liabilities: Adjustments to non-regulatory capital elements .</t>
  </si>
  <si>
    <t>0209</t>
  </si>
  <si>
    <t>18. Own funds and eligible liabilities items before adjustments</t>
  </si>
  <si>
    <t>0210</t>
  </si>
  <si>
    <t>19. Deduction of exposures between multiple point of entry (MPE) resolution groups</t>
  </si>
  <si>
    <t>0220</t>
  </si>
  <si>
    <t>20. (Deduction of investments in other eligible liabilities instruments)</t>
  </si>
  <si>
    <t>0230</t>
  </si>
  <si>
    <t>21. Empty set in the EU</t>
  </si>
  <si>
    <t>0240</t>
  </si>
  <si>
    <t>22. Own funds and eligible liabilities after adjustments</t>
  </si>
  <si>
    <t>0250</t>
  </si>
  <si>
    <t>EU-22a. Of which: own funds and subordinated liabilities</t>
  </si>
  <si>
    <t>0260</t>
  </si>
  <si>
    <t>Risk-weighted exposure amount and leverage exposure measure of the resolution group .</t>
  </si>
  <si>
    <t>0269</t>
  </si>
  <si>
    <t>23. Total risk exposure amount TREA</t>
  </si>
  <si>
    <t>0270</t>
  </si>
  <si>
    <t>24. Total exposure measure TEM</t>
  </si>
  <si>
    <t>0280</t>
  </si>
  <si>
    <t>Ratio of own funds and eligible liabilities.</t>
  </si>
  <si>
    <t>0289</t>
  </si>
  <si>
    <t>25. Own funds and eligible liabilities as a percentage of TREA</t>
  </si>
  <si>
    <t>0290</t>
  </si>
  <si>
    <t>EU-25a. Of which own funds and subordinated liabilities</t>
  </si>
  <si>
    <t>0300</t>
  </si>
  <si>
    <t>26. Own funds and eligible liabilities as a percentage of TEM</t>
  </si>
  <si>
    <t>0310</t>
  </si>
  <si>
    <t>EU-26a. Of which own funds and subordinated liabilities</t>
  </si>
  <si>
    <t>0320</t>
  </si>
  <si>
    <t>27. CET1 as a percentage of the TREA available after meeting the resolution group’s requirements</t>
  </si>
  <si>
    <t>0330</t>
  </si>
  <si>
    <t>28. Institution-specific combined buffer requirement</t>
  </si>
  <si>
    <t>0340</t>
  </si>
  <si>
    <t>29. of which capital conservation buffer requirement</t>
  </si>
  <si>
    <t>0350</t>
  </si>
  <si>
    <t>30. of which countercyclical buffer requirement</t>
  </si>
  <si>
    <t>0360</t>
  </si>
  <si>
    <t>31. of which systemic risk buffer requirement</t>
  </si>
  <si>
    <t>0370</t>
  </si>
  <si>
    <t>EU-31a. of which Global Systemically Important Institution G-SII or Other Systemically Important Institution O-SII buffer</t>
  </si>
  <si>
    <t>0380</t>
  </si>
  <si>
    <t>Memorandum items.</t>
  </si>
  <si>
    <t>0389</t>
  </si>
  <si>
    <t>EU-32. Total amount of excluded liabilities referred to in Article 72a 2 of Regulation EU No 575/2013</t>
  </si>
  <si>
    <t>0390</t>
  </si>
  <si>
    <t>ESG1</t>
  </si>
  <si>
    <t>ESG2</t>
  </si>
  <si>
    <t>ESG3</t>
  </si>
  <si>
    <t>ESG4</t>
  </si>
  <si>
    <t>ESG5</t>
  </si>
  <si>
    <t>ESG10</t>
  </si>
  <si>
    <t xml:space="preserve">Banking book - Indicators of potential climate change transition risk: Alignment metrics (IAE/NACE codes) </t>
  </si>
  <si>
    <t>Comparison of modelled and standardised risk weighted exposure amounts at risk level</t>
  </si>
  <si>
    <t>CMS1</t>
  </si>
  <si>
    <t>CMS2</t>
  </si>
  <si>
    <t>LIQB on qualitative information on LCR, which complements LIQ1</t>
  </si>
  <si>
    <t xml:space="preserve">Row 10-12 in this template show gross carrying amounts of loans collateralised with commercial and residential immovable property and of repossessed real estate collaterals for all counterparty sectors, including non-financial corporates and households.
Gross carrying amount (column b):
All geographic areas are covered, i.e. EU and non-EU countries. No distinction in geographical area is made as 99% of the exposures resides in EU.
Exposures mapped to physical risk is disclosed in row 10-11 and majority of exposure towards non-financial corporates is included in row 1-9
Of which exposures sensitive to impact from climate change physical events (column c-o):
Crelan Group has identified drought and heath risk together with flood risk as physical risks.
For each type of risk a different method was developed to identify the potential physical risk. 
Drought and heat risk have been assessed based on the NACE code mapping established by the European Central Bank (ECB). The following sectors are considered within the scope of drought and heat risk: A, B, C, D, E, F, G, H, and L.
Flood risk has been determined using FINC data, with metrics based on the highest combined flood risk identified for the primary building associated with the exposure. For the purposes of this report, only flood risk classifications of 'high’ have been considered.
All physical risks have been reported under the combined category of ‘acute and chronic’ physical risk.
An exemption was applied to the agricultural sector for drought and heat risk. Based on the nature of activities, a distinction was made between acute, chronic, and ‘acute and chronic’ physical risks. </t>
  </si>
  <si>
    <t>See chapter Remuneration Information of the Crelan Group's Risk disclosure report.</t>
  </si>
  <si>
    <t>A yearly review of the remuneration policy by the Remuneration Committee and the BoD is foreseen and has been carried out. For 2025 , a paragraph on overseeing responsabilities for Crelan as a group has been added  to the Identified Staff Policy, as well as a more extented description on the severance payments . The yearly review  of the  identified staff functions  was also done.</t>
  </si>
  <si>
    <t>A minimum guarantee ('floor') of variable remuneration is in principle excluded at  Crelan. Exception is possible in case of  granting  a welcome bonus, under strict conditions as described in the Identified staff policy. 
Any severance package must be in line with the performance achieved by the employee. See chapter Remuneration Informations of the Crelan Group's Risk disclosure report.</t>
  </si>
  <si>
    <t>See chapter Remuneration Information  of the Crelan Group's Risk disclosure report.</t>
  </si>
  <si>
    <t xml:space="preserve">At least 40% of the variable remuneration (up to 60% for the highest variable remuneration) is granted in the form of deferred variable remuneration, and at least 50% of the variable remuneration must be paid in “financial instruments” ( in casu for Crelan-  condition cash) . </t>
  </si>
  <si>
    <t>For all staff  and identified staff ( incl the members of the executive comittee ) variable remuneration cannot exceed  30% of the fix remuneration . 
As from 2025 , the maximum amount of variable remuneration for all identified staff ,  including  the members of the management comittee,  is 50K. 
Following rules are applied : 
At least 40% of the variable remuneration (up to 60% for the highest variable remuneration) is granted in the form of deferred variable remuneration, and at least 50% of the variable remuneration must be paid in “financial instruments”. 
This form of remuneration, supported by employees’ long-term profit-sharing, allows a significant part of the variable remuneration to be deferred, all in accordance with the requirements of laws and national and international regulations, and the requirements of national and international regulators. 
Conditional cash
The 50% in “financial instruments” will be paid as “conditional cash”. 
 To ensure the differentiation with cash variable remuneration, the conditional cash is subject to a retention period and targets after the retention period set in relation to 
- Solvability (lower limit 2025: 10.25%), liquidity (lower limit 2025: 100%) &amp; leverage (lower limit 2025: 3%) 
- A retention period of 1 year (as from grant/vesting) before the conditional cash payment will be effectively made. 
The BNB's current administrative circulars authorise an exception to this rule for members of the Identified Staff whose variable remuneration is lower than 50,000 euro.  This exception has been applied.
Variable pay above 200.000 euro will be deferred for 60%</t>
  </si>
  <si>
    <t>See the 2025 Annual Report.</t>
  </si>
  <si>
    <t>Remuneration Committee - The Remuneration Committee of Crelan is made up of Jan Annaert (Chairman), Eric Hermann (independent director) and Xavier Gellynck (Non-executive director).
The Remuneration Committee was held 5 times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</si>
</sst>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_(* #,##0.00_);_(* \(#,##0.00\);_(* &quot;-&quot;??_);_(@_)"/>
    <numFmt numFmtId="165" formatCode="_-&quot;€&quot;* #,##0.00_-;\-&quot;€&quot;* #,##0.00_-;_-&quot;€&quot;* &quot;-&quot;??_-;_-@_-"/>
    <numFmt numFmtId="166" formatCode="0.0000%"/>
    <numFmt numFmtId="167" formatCode="_-* #,##0\ &quot;€&quot;_-;\-* #,##0\ &quot;€&quot;_-;_-* &quot;-&quot;??\ &quot;€&quot;_-;_-@_-"/>
    <numFmt numFmtId="168" formatCode="_-* #,##0_-;\-* #,##0_-;_-* &quot;-&quot;??_-;_-@_-"/>
    <numFmt numFmtId="169" formatCode="#,##0_ ;[Red]\-#,##0\ "/>
    <numFmt numFmtId="170" formatCode="_-* #,##0.00\ _€_-;\-* #,##0.00\ _€_-;_-* &quot;-&quot;??\ _€_-;_-@_-"/>
    <numFmt numFmtId="171" formatCode="0.00000"/>
    <numFmt numFmtId="172" formatCode="#,##0.0000"/>
    <numFmt numFmtId="173" formatCode="_-* #,##0.0_-;\-* #,##0.0_-;_-* &quot;-&quot;??_-;_-@_-"/>
  </numFmts>
  <fonts count="113">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000000"/>
      <name val="Calibri"/>
      <family val="2"/>
      <scheme val="minor"/>
    </font>
    <font>
      <b/>
      <sz val="11"/>
      <color rgb="FF000000"/>
      <name val="Calibri"/>
      <family val="2"/>
      <scheme val="minor"/>
    </font>
    <font>
      <b/>
      <sz val="20"/>
      <name val="Arial"/>
      <family val="2"/>
    </font>
    <font>
      <sz val="10"/>
      <name val="Arial"/>
      <family val="2"/>
    </font>
    <font>
      <b/>
      <sz val="12"/>
      <name val="Arial"/>
      <family val="2"/>
    </font>
    <font>
      <b/>
      <sz val="14"/>
      <name val="Calibri"/>
      <family val="2"/>
      <scheme val="minor"/>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9"/>
      <name val="Calibri"/>
      <family val="2"/>
      <scheme val="minor"/>
    </font>
    <font>
      <b/>
      <sz val="14"/>
      <color theme="1"/>
      <name val="Calibri"/>
      <family val="2"/>
      <scheme val="minor"/>
    </font>
    <font>
      <b/>
      <sz val="10"/>
      <name val="Arial"/>
      <family val="2"/>
    </font>
    <font>
      <strike/>
      <sz val="11"/>
      <name val="Calibri"/>
      <family val="2"/>
      <scheme val="minor"/>
    </font>
    <font>
      <sz val="10"/>
      <name val="Calibri"/>
      <family val="2"/>
      <scheme val="minor"/>
    </font>
    <font>
      <b/>
      <sz val="12"/>
      <name val="Calibri"/>
      <family val="2"/>
      <scheme val="minor"/>
    </font>
    <font>
      <sz val="12"/>
      <color theme="1"/>
      <name val="Calibri"/>
      <family val="2"/>
      <scheme val="minor"/>
    </font>
    <font>
      <sz val="11"/>
      <color rgb="FF00B0F0"/>
      <name val="Calibri"/>
      <family val="2"/>
      <scheme val="minor"/>
    </font>
    <font>
      <sz val="8"/>
      <color rgb="FFFF0000"/>
      <name val="Calibri"/>
      <family val="2"/>
      <scheme val="minor"/>
    </font>
    <font>
      <i/>
      <sz val="11"/>
      <name val="Calibri"/>
      <family val="2"/>
      <scheme val="minor"/>
    </font>
    <font>
      <b/>
      <sz val="18"/>
      <color rgb="FFFF0000"/>
      <name val="Calibri"/>
      <family val="2"/>
      <scheme val="minor"/>
    </font>
    <font>
      <b/>
      <sz val="11"/>
      <color rgb="FFFF0000"/>
      <name val="Calibri"/>
      <family val="2"/>
      <scheme val="minor"/>
    </font>
    <font>
      <u/>
      <sz val="11"/>
      <color rgb="FF00808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6"/>
      <color theme="1"/>
      <name val="Calibri"/>
      <family val="2"/>
      <scheme val="minor"/>
    </font>
    <font>
      <b/>
      <i/>
      <sz val="11"/>
      <color theme="1"/>
      <name val="Calibri"/>
      <family val="2"/>
      <scheme val="minor"/>
    </font>
    <font>
      <b/>
      <i/>
      <sz val="11"/>
      <name val="Calibri"/>
      <family val="2"/>
      <scheme val="minor"/>
    </font>
    <font>
      <sz val="12"/>
      <name val="Calibri"/>
      <family val="2"/>
      <scheme val="minor"/>
    </font>
    <font>
      <sz val="8.5"/>
      <color theme="1"/>
      <name val="Calibri"/>
      <family val="2"/>
      <scheme val="minor"/>
    </font>
    <font>
      <b/>
      <sz val="8.5"/>
      <color theme="1"/>
      <name val="Calibri"/>
      <family val="2"/>
      <scheme val="minor"/>
    </font>
    <font>
      <b/>
      <sz val="12"/>
      <color rgb="FF000000"/>
      <name val="Calibri"/>
      <family val="2"/>
      <scheme val="minor"/>
    </font>
    <font>
      <i/>
      <strike/>
      <sz val="11"/>
      <color rgb="FFFF0000"/>
      <name val="Calibri"/>
      <family val="2"/>
      <scheme val="minor"/>
    </font>
    <font>
      <i/>
      <sz val="11"/>
      <color theme="9" tint="-0.249977111117893"/>
      <name val="Calibri"/>
      <family val="2"/>
      <scheme val="minor"/>
    </font>
    <font>
      <b/>
      <sz val="14"/>
      <color rgb="FF000000"/>
      <name val="Calibri"/>
      <family val="2"/>
      <scheme val="minor"/>
    </font>
    <font>
      <sz val="11"/>
      <color theme="1"/>
      <name val="Calibri"/>
      <family val="2"/>
      <charset val="238"/>
      <scheme val="minor"/>
    </font>
    <font>
      <sz val="8"/>
      <name val="Calibri"/>
      <family val="2"/>
      <scheme val="minor"/>
    </font>
    <font>
      <sz val="9"/>
      <color rgb="FF1F497D"/>
      <name val="Calibri"/>
      <family val="2"/>
      <scheme val="minor"/>
    </font>
    <font>
      <sz val="9"/>
      <color theme="4" tint="-0.249977111117893"/>
      <name val="Calibri"/>
      <family val="2"/>
      <scheme val="minor"/>
    </font>
    <font>
      <b/>
      <sz val="12"/>
      <color theme="1"/>
      <name val="Calibri"/>
      <family val="2"/>
      <scheme val="minor"/>
    </font>
    <font>
      <sz val="11"/>
      <color rgb="FF1F497D"/>
      <name val="Calibri"/>
      <family val="2"/>
      <scheme val="minor"/>
    </font>
    <font>
      <sz val="10"/>
      <color rgb="FF00B0F0"/>
      <name val="Calibri"/>
      <family val="2"/>
      <scheme val="minor"/>
    </font>
    <font>
      <b/>
      <sz val="20"/>
      <name val="Calibri"/>
      <family val="2"/>
      <scheme val="minor"/>
    </font>
    <font>
      <i/>
      <sz val="9"/>
      <color theme="1"/>
      <name val="Calibri"/>
      <family val="2"/>
      <scheme val="minor"/>
    </font>
    <font>
      <u/>
      <sz val="11"/>
      <name val="Calibri"/>
      <family val="2"/>
      <scheme val="minor"/>
    </font>
    <font>
      <sz val="11"/>
      <color indexed="8"/>
      <name val="Calibri"/>
      <family val="2"/>
      <scheme val="minor"/>
    </font>
    <font>
      <sz val="11"/>
      <color rgb="FF00B050"/>
      <name val="Calibri"/>
      <family val="2"/>
      <scheme val="minor"/>
    </font>
    <font>
      <sz val="8"/>
      <color indexed="8"/>
      <name val="Calibri"/>
      <family val="2"/>
      <scheme val="minor"/>
    </font>
    <font>
      <sz val="10"/>
      <color indexed="8"/>
      <name val="Helvetica Neue"/>
    </font>
    <font>
      <i/>
      <sz val="8"/>
      <name val="Calibri"/>
      <family val="2"/>
      <scheme val="minor"/>
    </font>
    <font>
      <b/>
      <sz val="8.5"/>
      <name val="Calibri"/>
      <family val="2"/>
      <scheme val="minor"/>
    </font>
    <font>
      <sz val="8.5"/>
      <name val="Calibri"/>
      <family val="2"/>
      <scheme val="minor"/>
    </font>
    <font>
      <i/>
      <sz val="8.5"/>
      <name val="Calibri"/>
      <family val="2"/>
      <scheme val="minor"/>
    </font>
    <font>
      <i/>
      <sz val="8.5"/>
      <color rgb="FFFF0000"/>
      <name val="Calibri"/>
      <family val="2"/>
      <scheme val="minor"/>
    </font>
    <font>
      <sz val="11"/>
      <color theme="1"/>
      <name val="Calibri"/>
      <family val="2"/>
    </font>
    <font>
      <b/>
      <sz val="18"/>
      <color theme="0"/>
      <name val="Calibri"/>
      <family val="2"/>
      <scheme val="minor"/>
    </font>
    <font>
      <b/>
      <sz val="20"/>
      <color theme="0"/>
      <name val="Calibri"/>
      <family val="2"/>
      <scheme val="minor"/>
    </font>
    <font>
      <sz val="9"/>
      <color rgb="FF000000"/>
      <name val="Calibri"/>
      <family val="2"/>
      <scheme val="minor"/>
    </font>
    <font>
      <i/>
      <sz val="11"/>
      <color rgb="FFAA322F"/>
      <name val="Calibri"/>
      <family val="2"/>
      <scheme val="minor"/>
    </font>
    <font>
      <b/>
      <sz val="11"/>
      <color rgb="FFAA322F"/>
      <name val="Calibri"/>
      <family val="2"/>
      <scheme val="minor"/>
    </font>
    <font>
      <b/>
      <sz val="9"/>
      <color theme="1"/>
      <name val="Calibri"/>
      <family val="2"/>
      <scheme val="minor"/>
    </font>
    <font>
      <sz val="12"/>
      <color rgb="FF000000"/>
      <name val="Calibri"/>
      <family val="2"/>
      <scheme val="minor"/>
    </font>
    <font>
      <b/>
      <sz val="14"/>
      <color theme="0"/>
      <name val="Calibri"/>
      <family val="2"/>
      <scheme val="minor"/>
    </font>
    <font>
      <b/>
      <sz val="10"/>
      <color rgb="FF2F5773"/>
      <name val="Calibri"/>
      <family val="2"/>
      <scheme val="minor"/>
    </font>
    <font>
      <i/>
      <sz val="10"/>
      <color theme="1"/>
      <name val="Calibri"/>
      <family val="2"/>
      <scheme val="minor"/>
    </font>
    <font>
      <sz val="10"/>
      <name val="Calibri"/>
      <family val="2"/>
    </font>
    <font>
      <sz val="11"/>
      <name val="Calibri"/>
      <family val="2"/>
    </font>
    <font>
      <vertAlign val="superscript"/>
      <sz val="9"/>
      <color theme="1"/>
      <name val="Calibri"/>
      <family val="2"/>
      <scheme val="minor"/>
    </font>
    <font>
      <b/>
      <sz val="11"/>
      <color theme="0"/>
      <name val="Calibri"/>
      <family val="2"/>
      <scheme val="minor"/>
    </font>
    <font>
      <u/>
      <sz val="11"/>
      <color theme="10"/>
      <name val="Calibri"/>
      <family val="2"/>
      <scheme val="minor"/>
    </font>
    <font>
      <b/>
      <sz val="11"/>
      <color rgb="FF51626F"/>
      <name val="Calibri"/>
      <family val="2"/>
      <scheme val="minor"/>
    </font>
    <font>
      <b/>
      <sz val="11"/>
      <color indexed="9"/>
      <name val="Calibri"/>
      <family val="2"/>
      <scheme val="minor"/>
    </font>
    <font>
      <b/>
      <sz val="10"/>
      <color indexed="9"/>
      <name val="Calibri"/>
      <family val="2"/>
      <scheme val="minor"/>
    </font>
    <font>
      <b/>
      <sz val="9"/>
      <color theme="0"/>
      <name val="Calibri"/>
      <family val="2"/>
      <scheme val="minor"/>
    </font>
    <font>
      <b/>
      <sz val="10"/>
      <color theme="0"/>
      <name val="Calibri"/>
      <family val="2"/>
      <scheme val="minor"/>
    </font>
    <font>
      <sz val="11"/>
      <color theme="0"/>
      <name val="Calibri"/>
      <family val="2"/>
      <scheme val="minor"/>
    </font>
    <font>
      <sz val="10"/>
      <color theme="0"/>
      <name val="Calibri"/>
      <family val="2"/>
      <scheme val="minor"/>
    </font>
    <font>
      <b/>
      <sz val="8"/>
      <color theme="0"/>
      <name val="Calibri"/>
      <family val="2"/>
      <scheme val="minor"/>
    </font>
    <font>
      <b/>
      <sz val="11"/>
      <color theme="0" tint="-4.9989318521683403E-2"/>
      <name val="Calibri"/>
      <family val="2"/>
      <scheme val="minor"/>
    </font>
    <font>
      <sz val="8"/>
      <color rgb="FF99978C"/>
      <name val="Calibri"/>
      <family val="2"/>
      <scheme val="minor"/>
    </font>
    <font>
      <sz val="8"/>
      <color rgb="FF323C1F"/>
      <name val="Calibri"/>
      <family val="2"/>
      <scheme val="minor"/>
    </font>
    <font>
      <b/>
      <sz val="10"/>
      <name val="Calibri"/>
      <family val="2"/>
      <scheme val="minor"/>
    </font>
    <font>
      <sz val="11"/>
      <color rgb="FF99978C"/>
      <name val="Calibri"/>
      <family val="2"/>
      <scheme val="minor"/>
    </font>
    <font>
      <sz val="11"/>
      <color rgb="FF323C1F"/>
      <name val="Calibri"/>
      <family val="2"/>
      <scheme val="minor"/>
    </font>
    <font>
      <i/>
      <sz val="10"/>
      <color rgb="FF323C1F"/>
      <name val="Calibri"/>
      <family val="2"/>
      <scheme val="minor"/>
    </font>
    <font>
      <sz val="11"/>
      <color rgb="FF99978C"/>
      <name val="Aptos"/>
      <family val="2"/>
    </font>
    <font>
      <b/>
      <sz val="11"/>
      <color rgb="FF323C1F"/>
      <name val="Calibri"/>
      <family val="2"/>
      <scheme val="minor"/>
    </font>
    <font>
      <sz val="11"/>
      <color rgb="FFFFFFFF"/>
      <name val="Aptos"/>
      <family val="2"/>
    </font>
    <font>
      <sz val="11"/>
      <color rgb="FF323C1F"/>
      <name val="Aptos"/>
      <family val="2"/>
    </font>
    <font>
      <sz val="11"/>
      <color theme="1"/>
      <name val="Aptos"/>
      <family val="2"/>
    </font>
    <font>
      <b/>
      <sz val="11"/>
      <color theme="1"/>
      <name val="Aptos"/>
      <family val="2"/>
    </font>
    <font>
      <b/>
      <sz val="11"/>
      <color theme="0"/>
      <name val="Calibri"/>
      <family val="2"/>
    </font>
    <font>
      <sz val="10"/>
      <color rgb="FF000000"/>
      <name val="Calibri"/>
      <family val="2"/>
    </font>
    <font>
      <sz val="10"/>
      <color theme="1"/>
      <name val="Calibri"/>
      <family val="2"/>
    </font>
    <font>
      <b/>
      <sz val="11"/>
      <name val="Calibri"/>
      <family val="2"/>
    </font>
    <font>
      <i/>
      <sz val="8.5"/>
      <name val="Calibri"/>
      <family val="2"/>
    </font>
    <font>
      <sz val="8"/>
      <color rgb="FF323C1F"/>
      <name val="Aptos"/>
      <family val="2"/>
    </font>
    <font>
      <sz val="10"/>
      <color theme="1"/>
      <name val="Aptos"/>
      <family val="2"/>
    </font>
    <font>
      <b/>
      <sz val="10"/>
      <color theme="1"/>
      <name val="Aptos"/>
      <family val="2"/>
    </font>
    <font>
      <sz val="11"/>
      <color rgb="FFFFFFFF"/>
      <name val="Calibri"/>
      <family val="2"/>
      <scheme val="minor"/>
    </font>
    <font>
      <sz val="8"/>
      <color theme="0"/>
      <name val="Calibri"/>
      <family val="2"/>
      <scheme val="minor"/>
    </font>
    <font>
      <b/>
      <sz val="11"/>
      <color theme="1"/>
      <name val="Calibri"/>
      <family val="2"/>
    </font>
  </fonts>
  <fills count="20">
    <fill>
      <patternFill patternType="none"/>
    </fill>
    <fill>
      <patternFill patternType="gray125"/>
    </fill>
    <fill>
      <patternFill patternType="solid">
        <fgColor rgb="FFD0CFCE"/>
        <bgColor indexed="64"/>
      </patternFill>
    </fill>
    <fill>
      <patternFill patternType="solid">
        <fgColor rgb="FFF2F2F2"/>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F3F9FF"/>
        <bgColor indexed="64"/>
      </patternFill>
    </fill>
    <fill>
      <patternFill patternType="solid">
        <fgColor theme="0" tint="-0.249977111117893"/>
        <bgColor indexed="64"/>
      </patternFill>
    </fill>
    <fill>
      <patternFill patternType="lightUp">
        <fgColor auto="1"/>
        <bgColor rgb="FFFFFFFF"/>
      </patternFill>
    </fill>
    <fill>
      <patternFill patternType="solid">
        <fgColor rgb="FF00613F"/>
        <bgColor indexed="64"/>
      </patternFill>
    </fill>
    <fill>
      <patternFill patternType="solid">
        <fgColor rgb="FF006600"/>
        <bgColor indexed="64"/>
      </patternFill>
    </fill>
    <fill>
      <patternFill patternType="solid">
        <fgColor theme="0" tint="-4.9989318521683403E-2"/>
        <bgColor indexed="64"/>
      </patternFill>
    </fill>
    <fill>
      <patternFill patternType="solid">
        <fgColor rgb="FF009639"/>
        <bgColor indexed="64"/>
      </patternFill>
    </fill>
    <fill>
      <patternFill patternType="solid">
        <fgColor rgb="FFCBDDCE"/>
        <bgColor indexed="64"/>
      </patternFill>
    </fill>
    <fill>
      <patternFill patternType="lightUp">
        <fgColor rgb="FF395A53"/>
        <bgColor rgb="FFFFFFFF"/>
      </patternFill>
    </fill>
  </fills>
  <borders count="2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51626F"/>
      </left>
      <right/>
      <top/>
      <bottom/>
      <diagonal/>
    </border>
    <border>
      <left style="thin">
        <color rgb="FF51626F"/>
      </left>
      <right/>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top style="thin">
        <color indexed="64"/>
      </top>
      <bottom/>
      <diagonal/>
    </border>
    <border>
      <left style="thin">
        <color rgb="FFBFBFBF"/>
      </left>
      <right style="thin">
        <color indexed="64"/>
      </right>
      <top style="thin">
        <color indexed="64"/>
      </top>
      <bottom/>
      <diagonal/>
    </border>
    <border>
      <left style="double">
        <color rgb="FFDEE1E2"/>
      </left>
      <right style="thin">
        <color indexed="64"/>
      </right>
      <top style="thin">
        <color indexed="64"/>
      </top>
      <bottom/>
      <diagonal/>
    </border>
    <border>
      <left style="double">
        <color rgb="FFDEE1E2"/>
      </left>
      <right style="double">
        <color rgb="FFDEE1E2"/>
      </right>
      <top/>
      <bottom/>
      <diagonal/>
    </border>
    <border>
      <left style="double">
        <color rgb="FFDEE1E2"/>
      </left>
      <right style="double">
        <color rgb="FFDEE1E2"/>
      </right>
      <top/>
      <bottom style="thin">
        <color indexed="64"/>
      </bottom>
      <diagonal/>
    </border>
    <border>
      <left style="thin">
        <color rgb="FFBFBFBF"/>
      </left>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double">
        <color rgb="FFDEE1E2"/>
      </left>
      <right style="double">
        <color rgb="FFDEE1E2"/>
      </right>
      <top style="thin">
        <color indexed="64"/>
      </top>
      <bottom style="thin">
        <color indexed="64"/>
      </bottom>
      <diagonal/>
    </border>
    <border>
      <left style="double">
        <color rgb="FFDEE1E2"/>
      </left>
      <right style="double">
        <color rgb="FFDEE1E2"/>
      </right>
      <top style="thin">
        <color indexed="64"/>
      </top>
      <bottom/>
      <diagonal/>
    </border>
    <border>
      <left style="double">
        <color rgb="FFDEE1E2"/>
      </left>
      <right style="thin">
        <color indexed="64"/>
      </right>
      <top style="thin">
        <color indexed="64"/>
      </top>
      <bottom style="thin">
        <color indexed="64"/>
      </bottom>
      <diagonal/>
    </border>
  </borders>
  <cellStyleXfs count="30">
    <xf numFmtId="0" fontId="0" fillId="0" borderId="0"/>
    <xf numFmtId="9" fontId="4" fillId="0" borderId="0" applyFont="0" applyFill="0" applyBorder="0" applyAlignment="0" applyProtection="0"/>
    <xf numFmtId="0" fontId="10" fillId="7" borderId="4" applyNumberFormat="0" applyFill="0" applyBorder="0" applyAlignment="0" applyProtection="0">
      <alignment horizontal="left"/>
    </xf>
    <xf numFmtId="0" fontId="11" fillId="0" borderId="0">
      <alignment vertical="center"/>
    </xf>
    <xf numFmtId="0" fontId="12" fillId="0" borderId="0" applyNumberFormat="0" applyFill="0" applyBorder="0" applyAlignment="0" applyProtection="0"/>
    <xf numFmtId="0" fontId="11" fillId="0" borderId="0">
      <alignment vertical="center"/>
    </xf>
    <xf numFmtId="3" fontId="11" fillId="8" borderId="13" applyFont="0">
      <alignment horizontal="right" vertical="center"/>
      <protection locked="0"/>
    </xf>
    <xf numFmtId="0" fontId="20" fillId="7" borderId="2" applyFont="0" applyBorder="0">
      <alignment horizontal="center" wrapText="1"/>
    </xf>
    <xf numFmtId="0" fontId="11" fillId="0" borderId="0"/>
    <xf numFmtId="0" fontId="11" fillId="0" borderId="0"/>
    <xf numFmtId="0" fontId="11" fillId="0" borderId="0"/>
    <xf numFmtId="0" fontId="46" fillId="0" borderId="0"/>
    <xf numFmtId="0" fontId="53" fillId="5" borderId="13">
      <alignment horizontal="center" vertical="center"/>
    </xf>
    <xf numFmtId="43" fontId="4" fillId="0" borderId="0" applyFont="0" applyFill="0" applyBorder="0" applyAlignment="0" applyProtection="0"/>
    <xf numFmtId="0" fontId="59" fillId="0" borderId="0" applyNumberFormat="0" applyFill="0" applyBorder="0" applyProtection="0">
      <alignment vertical="top" wrapText="1"/>
    </xf>
    <xf numFmtId="0" fontId="4" fillId="0" borderId="0"/>
    <xf numFmtId="0" fontId="11" fillId="0" borderId="0"/>
    <xf numFmtId="0" fontId="11" fillId="0" borderId="0"/>
    <xf numFmtId="165"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0" fontId="80" fillId="0" borderId="0" applyNumberFormat="0" applyFill="0" applyBorder="0" applyAlignment="0" applyProtection="0"/>
    <xf numFmtId="0" fontId="11" fillId="0" borderId="0"/>
    <xf numFmtId="0" fontId="11" fillId="0" borderId="0"/>
    <xf numFmtId="0" fontId="11" fillId="0" borderId="0"/>
    <xf numFmtId="164" fontId="4" fillId="0" borderId="0" applyFont="0" applyFill="0" applyBorder="0" applyAlignment="0" applyProtection="0"/>
    <xf numFmtId="43" fontId="4" fillId="0" borderId="0" applyFont="0" applyFill="0" applyBorder="0" applyAlignment="0" applyProtection="0"/>
  </cellStyleXfs>
  <cellXfs count="892">
    <xf numFmtId="0" fontId="0" fillId="0" borderId="0" xfId="0"/>
    <xf numFmtId="0" fontId="7" fillId="0" borderId="0" xfId="0" applyFont="1"/>
    <xf numFmtId="0" fontId="6" fillId="0" borderId="0" xfId="0" applyFont="1"/>
    <xf numFmtId="0" fontId="1" fillId="0" borderId="13" xfId="0" applyFont="1" applyBorder="1" applyAlignment="1">
      <alignment horizontal="center" vertical="center" wrapText="1"/>
    </xf>
    <xf numFmtId="0" fontId="2" fillId="0" borderId="13" xfId="0" applyFont="1" applyBorder="1" applyAlignment="1">
      <alignment vertical="center" wrapText="1"/>
    </xf>
    <xf numFmtId="0" fontId="14" fillId="0" borderId="0" xfId="0" applyFont="1"/>
    <xf numFmtId="0" fontId="2" fillId="0" borderId="0" xfId="0" applyFont="1"/>
    <xf numFmtId="0" fontId="16" fillId="0" borderId="0" xfId="4" applyFont="1" applyFill="1" applyBorder="1" applyAlignment="1">
      <alignment vertical="center"/>
    </xf>
    <xf numFmtId="0" fontId="16" fillId="0" borderId="0" xfId="0" applyFont="1"/>
    <xf numFmtId="0" fontId="21"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13" xfId="3" applyFont="1" applyBorder="1" applyAlignment="1">
      <alignment horizontal="left" vertical="center" wrapText="1"/>
    </xf>
    <xf numFmtId="0" fontId="28" fillId="0" borderId="0" xfId="0" applyFont="1"/>
    <xf numFmtId="0" fontId="29" fillId="0" borderId="0" xfId="0" applyFont="1"/>
    <xf numFmtId="0" fontId="3" fillId="0" borderId="0" xfId="0" applyFont="1" applyAlignment="1">
      <alignment vertical="center"/>
    </xf>
    <xf numFmtId="0" fontId="31" fillId="0" borderId="0" xfId="0" applyFont="1"/>
    <xf numFmtId="0" fontId="34" fillId="0" borderId="0" xfId="0" applyFont="1"/>
    <xf numFmtId="0" fontId="32" fillId="0" borderId="0" xfId="0" applyFont="1"/>
    <xf numFmtId="0" fontId="37" fillId="0" borderId="0" xfId="0" applyFont="1"/>
    <xf numFmtId="0" fontId="34" fillId="0" borderId="0" xfId="0" applyFont="1" applyAlignment="1">
      <alignment vertical="center"/>
    </xf>
    <xf numFmtId="0" fontId="0" fillId="0" borderId="0" xfId="0" applyAlignment="1">
      <alignment horizontal="center"/>
    </xf>
    <xf numFmtId="0" fontId="0" fillId="0" borderId="13" xfId="0" applyBorder="1" applyAlignment="1">
      <alignment horizontal="left" vertical="center" wrapText="1"/>
    </xf>
    <xf numFmtId="0" fontId="0" fillId="0" borderId="0" xfId="0" applyAlignment="1">
      <alignment vertical="center" wrapText="1"/>
    </xf>
    <xf numFmtId="0" fontId="33" fillId="0" borderId="0" xfId="0" applyFont="1" applyAlignment="1">
      <alignment wrapText="1"/>
    </xf>
    <xf numFmtId="0" fontId="0" fillId="0" borderId="0" xfId="0" applyAlignment="1">
      <alignment wrapText="1"/>
    </xf>
    <xf numFmtId="0" fontId="50" fillId="0" borderId="0" xfId="0" applyFont="1"/>
    <xf numFmtId="0" fontId="3" fillId="0" borderId="0" xfId="0" applyFont="1" applyAlignment="1">
      <alignment horizontal="center" vertical="center" wrapText="1"/>
    </xf>
    <xf numFmtId="0" fontId="26" fillId="0" borderId="0" xfId="0" applyFont="1" applyAlignment="1">
      <alignment horizontal="center" vertical="center" wrapText="1"/>
    </xf>
    <xf numFmtId="0" fontId="17" fillId="4" borderId="13" xfId="0" applyFont="1" applyFill="1" applyBorder="1" applyAlignment="1">
      <alignment horizontal="center" vertical="center" wrapText="1"/>
    </xf>
    <xf numFmtId="0" fontId="7" fillId="4" borderId="13" xfId="0" quotePrefix="1" applyFont="1" applyFill="1" applyBorder="1" applyAlignment="1">
      <alignment horizontal="center" vertical="center" wrapText="1"/>
    </xf>
    <xf numFmtId="0" fontId="0" fillId="4" borderId="13" xfId="0" applyFill="1" applyBorder="1" applyAlignment="1">
      <alignment horizontal="center" vertical="center"/>
    </xf>
    <xf numFmtId="0" fontId="7" fillId="4" borderId="13" xfId="0" applyFont="1" applyFill="1" applyBorder="1" applyAlignment="1">
      <alignment horizontal="center" vertical="center"/>
    </xf>
    <xf numFmtId="0" fontId="0" fillId="2" borderId="15" xfId="0" applyFill="1" applyBorder="1" applyAlignment="1">
      <alignment wrapText="1"/>
    </xf>
    <xf numFmtId="0" fontId="2" fillId="2" borderId="1" xfId="0" applyFont="1" applyFill="1" applyBorder="1" applyAlignment="1">
      <alignment horizontal="left" vertical="center" wrapText="1"/>
    </xf>
    <xf numFmtId="0" fontId="0" fillId="2" borderId="6" xfId="0" applyFill="1" applyBorder="1" applyAlignment="1">
      <alignment wrapText="1"/>
    </xf>
    <xf numFmtId="0" fontId="51" fillId="2" borderId="1" xfId="0" applyFont="1" applyFill="1" applyBorder="1" applyAlignment="1">
      <alignment horizontal="left" vertical="center" wrapText="1" indent="3"/>
    </xf>
    <xf numFmtId="0" fontId="0" fillId="2" borderId="14" xfId="0" applyFill="1" applyBorder="1" applyAlignment="1">
      <alignment wrapText="1"/>
    </xf>
    <xf numFmtId="0" fontId="0" fillId="4" borderId="13" xfId="0" applyFill="1" applyBorder="1" applyAlignment="1">
      <alignment horizontal="center"/>
    </xf>
    <xf numFmtId="0" fontId="34" fillId="2" borderId="14" xfId="0" applyFont="1" applyFill="1" applyBorder="1" applyAlignment="1">
      <alignment horizontal="center" vertical="center" wrapText="1"/>
    </xf>
    <xf numFmtId="0" fontId="34" fillId="2" borderId="15" xfId="0" applyFont="1" applyFill="1" applyBorder="1" applyAlignment="1">
      <alignment vertical="center" wrapText="1"/>
    </xf>
    <xf numFmtId="0" fontId="16" fillId="2" borderId="13" xfId="0" applyFont="1" applyFill="1" applyBorder="1"/>
    <xf numFmtId="0" fontId="2" fillId="0" borderId="0" xfId="0" applyFont="1" applyAlignment="1">
      <alignment horizontal="left"/>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17" fillId="4" borderId="13" xfId="0" applyFont="1" applyFill="1" applyBorder="1" applyAlignment="1">
      <alignment horizontal="center" vertical="top"/>
    </xf>
    <xf numFmtId="0" fontId="16" fillId="0" borderId="0" xfId="4" applyFont="1" applyFill="1" applyBorder="1" applyAlignment="1">
      <alignment vertical="center" wrapText="1"/>
    </xf>
    <xf numFmtId="0" fontId="15" fillId="0" borderId="0" xfId="0" applyFont="1"/>
    <xf numFmtId="0" fontId="0" fillId="2" borderId="2" xfId="0" applyFill="1" applyBorder="1" applyAlignment="1">
      <alignment vertical="center" wrapText="1"/>
    </xf>
    <xf numFmtId="0" fontId="0" fillId="2" borderId="13" xfId="0" applyFill="1" applyBorder="1" applyAlignment="1">
      <alignment horizontal="center" vertical="center" wrapText="1"/>
    </xf>
    <xf numFmtId="0" fontId="0" fillId="2" borderId="13" xfId="0" applyFill="1" applyBorder="1" applyAlignment="1">
      <alignment horizontal="center" vertical="center"/>
    </xf>
    <xf numFmtId="0" fontId="2" fillId="2" borderId="13" xfId="0" applyFont="1" applyFill="1" applyBorder="1" applyAlignment="1">
      <alignment horizontal="center" vertical="center" wrapText="1"/>
    </xf>
    <xf numFmtId="0" fontId="15" fillId="0" borderId="0" xfId="0" applyFont="1" applyAlignment="1">
      <alignment vertical="center"/>
    </xf>
    <xf numFmtId="0" fontId="58" fillId="0" borderId="0" xfId="0" applyFont="1" applyAlignment="1">
      <alignment horizontal="left" vertical="center"/>
    </xf>
    <xf numFmtId="0" fontId="0" fillId="2" borderId="1" xfId="0" applyFill="1" applyBorder="1" applyAlignment="1">
      <alignment horizontal="left" vertical="center" wrapText="1" indent="1"/>
    </xf>
    <xf numFmtId="0" fontId="0" fillId="0" borderId="13" xfId="0" applyBorder="1" applyAlignment="1">
      <alignment horizontal="left" vertical="top" wrapText="1"/>
    </xf>
    <xf numFmtId="0" fontId="0" fillId="2" borderId="15" xfId="0" applyFill="1" applyBorder="1" applyAlignment="1">
      <alignment horizontal="center" vertical="center" wrapText="1"/>
    </xf>
    <xf numFmtId="0" fontId="2" fillId="2" borderId="15" xfId="0" applyFont="1" applyFill="1" applyBorder="1" applyAlignment="1">
      <alignment horizontal="center" vertical="center" wrapText="1"/>
    </xf>
    <xf numFmtId="0" fontId="17" fillId="2" borderId="13" xfId="0" applyFont="1" applyFill="1" applyBorder="1" applyAlignment="1">
      <alignment horizontal="left" vertical="center" wrapText="1"/>
    </xf>
    <xf numFmtId="0" fontId="48" fillId="2" borderId="13" xfId="0" applyFont="1" applyFill="1" applyBorder="1" applyAlignment="1">
      <alignment horizontal="left" vertical="center" wrapText="1" indent="3"/>
    </xf>
    <xf numFmtId="0" fontId="49" fillId="2" borderId="13" xfId="0" applyFont="1" applyFill="1" applyBorder="1" applyAlignment="1">
      <alignment horizontal="left" vertical="center" wrapText="1" indent="3"/>
    </xf>
    <xf numFmtId="0" fontId="0" fillId="2" borderId="15" xfId="0" applyFill="1" applyBorder="1"/>
    <xf numFmtId="0" fontId="2" fillId="2" borderId="1" xfId="0" applyFont="1" applyFill="1" applyBorder="1" applyAlignment="1">
      <alignment horizontal="left" vertical="center" wrapText="1" indent="1"/>
    </xf>
    <xf numFmtId="0" fontId="6" fillId="2" borderId="2" xfId="0" applyFont="1" applyFill="1" applyBorder="1" applyAlignment="1">
      <alignment vertical="center"/>
    </xf>
    <xf numFmtId="0" fontId="1" fillId="2" borderId="3" xfId="0" applyFont="1" applyFill="1" applyBorder="1" applyAlignment="1">
      <alignment horizontal="left" vertical="center"/>
    </xf>
    <xf numFmtId="0" fontId="0" fillId="11" borderId="2" xfId="0" applyFill="1" applyBorder="1" applyAlignment="1">
      <alignment vertical="center"/>
    </xf>
    <xf numFmtId="0" fontId="0" fillId="11" borderId="3" xfId="0" applyFill="1" applyBorder="1" applyAlignment="1">
      <alignment vertical="center"/>
    </xf>
    <xf numFmtId="0" fontId="0" fillId="11" borderId="1" xfId="0"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vertical="center"/>
    </xf>
    <xf numFmtId="4" fontId="0" fillId="6" borderId="13" xfId="0" applyNumberFormat="1" applyFill="1" applyBorder="1"/>
    <xf numFmtId="3" fontId="0" fillId="9" borderId="13" xfId="0" applyNumberFormat="1" applyFill="1" applyBorder="1" applyAlignment="1">
      <alignment vertical="center" wrapText="1"/>
    </xf>
    <xf numFmtId="3" fontId="2" fillId="0" borderId="13" xfId="0" applyNumberFormat="1" applyFont="1" applyBorder="1" applyAlignment="1">
      <alignment horizontal="right" vertical="center" wrapText="1"/>
    </xf>
    <xf numFmtId="3" fontId="2" fillId="0" borderId="13" xfId="0" applyNumberFormat="1" applyFont="1" applyBorder="1" applyAlignment="1">
      <alignment horizontal="right" vertical="center"/>
    </xf>
    <xf numFmtId="3" fontId="2" fillId="0" borderId="13" xfId="6" applyFont="1" applyFill="1" applyAlignment="1">
      <alignment horizontal="left" vertical="center" shrinkToFit="1"/>
      <protection locked="0"/>
    </xf>
    <xf numFmtId="3" fontId="2" fillId="0" borderId="13" xfId="0" quotePrefix="1" applyNumberFormat="1" applyFont="1" applyBorder="1" applyAlignment="1">
      <alignment horizontal="right" vertical="center"/>
    </xf>
    <xf numFmtId="3" fontId="2" fillId="0" borderId="13" xfId="0" quotePrefix="1" applyNumberFormat="1" applyFont="1" applyBorder="1" applyAlignment="1">
      <alignment horizontal="right" vertical="center" wrapText="1"/>
    </xf>
    <xf numFmtId="10" fontId="2" fillId="0" borderId="13" xfId="1" quotePrefix="1" applyNumberFormat="1" applyFont="1" applyBorder="1" applyAlignment="1">
      <alignment horizontal="right" vertical="center"/>
    </xf>
    <xf numFmtId="10" fontId="2" fillId="0" borderId="13" xfId="1" quotePrefix="1" applyNumberFormat="1" applyFont="1" applyFill="1" applyBorder="1" applyAlignment="1">
      <alignment horizontal="right" vertical="center" wrapText="1"/>
    </xf>
    <xf numFmtId="10" fontId="0" fillId="0" borderId="13" xfId="1" applyNumberFormat="1" applyFont="1" applyBorder="1" applyAlignment="1">
      <alignment horizontal="right" vertical="center"/>
    </xf>
    <xf numFmtId="3" fontId="0" fillId="0" borderId="13" xfId="0" applyNumberFormat="1" applyBorder="1" applyAlignment="1">
      <alignment horizontal="right" vertical="center"/>
    </xf>
    <xf numFmtId="4" fontId="0" fillId="0" borderId="8" xfId="0" applyNumberFormat="1" applyBorder="1" applyAlignment="1">
      <alignment vertical="center" wrapText="1"/>
    </xf>
    <xf numFmtId="4" fontId="34" fillId="0" borderId="8" xfId="0" applyNumberFormat="1" applyFont="1" applyBorder="1" applyAlignment="1">
      <alignment vertical="center" wrapText="1"/>
    </xf>
    <xf numFmtId="4" fontId="34" fillId="9" borderId="8" xfId="0" applyNumberFormat="1" applyFont="1" applyFill="1" applyBorder="1" applyAlignment="1">
      <alignment vertical="center" wrapText="1"/>
    </xf>
    <xf numFmtId="0" fontId="0" fillId="0" borderId="8" xfId="0" applyBorder="1"/>
    <xf numFmtId="4" fontId="33" fillId="0" borderId="8" xfId="0" applyNumberFormat="1" applyFont="1" applyBorder="1" applyAlignment="1">
      <alignment vertical="center" wrapText="1"/>
    </xf>
    <xf numFmtId="0" fontId="33" fillId="0" borderId="0" xfId="0" applyFont="1" applyAlignment="1">
      <alignment vertical="center"/>
    </xf>
    <xf numFmtId="10" fontId="2" fillId="0" borderId="13" xfId="1" applyNumberFormat="1" applyFont="1" applyBorder="1" applyAlignment="1">
      <alignment horizontal="right" vertical="center" wrapText="1"/>
    </xf>
    <xf numFmtId="10" fontId="2" fillId="0" borderId="13" xfId="0" applyNumberFormat="1" applyFont="1" applyBorder="1" applyAlignment="1">
      <alignment horizontal="right" vertical="center" wrapText="1"/>
    </xf>
    <xf numFmtId="0" fontId="0" fillId="0" borderId="13" xfId="0" applyBorder="1" applyAlignment="1">
      <alignment vertical="center" shrinkToFit="1"/>
    </xf>
    <xf numFmtId="3" fontId="0" fillId="0" borderId="13" xfId="0" applyNumberFormat="1" applyBorder="1" applyAlignment="1">
      <alignment horizontal="right" vertical="center" wrapText="1"/>
    </xf>
    <xf numFmtId="49" fontId="0" fillId="0" borderId="13" xfId="0" applyNumberFormat="1" applyBorder="1" applyAlignment="1">
      <alignment wrapText="1"/>
    </xf>
    <xf numFmtId="0" fontId="15" fillId="0" borderId="13" xfId="0" applyFont="1" applyBorder="1" applyAlignment="1">
      <alignment horizontal="left" vertical="center"/>
    </xf>
    <xf numFmtId="0" fontId="15" fillId="0" borderId="13" xfId="0" applyFont="1" applyBorder="1" applyAlignment="1">
      <alignment horizontal="center" vertical="center"/>
    </xf>
    <xf numFmtId="0" fontId="0" fillId="0" borderId="13" xfId="0" applyBorder="1" applyAlignment="1">
      <alignment vertical="center" wrapText="1"/>
    </xf>
    <xf numFmtId="0" fontId="16" fillId="0" borderId="13" xfId="0" applyFont="1" applyBorder="1" applyAlignment="1">
      <alignment horizontal="center" vertical="center"/>
    </xf>
    <xf numFmtId="0" fontId="16" fillId="0" borderId="13" xfId="0" applyFont="1" applyBorder="1" applyAlignment="1">
      <alignment horizontal="center"/>
    </xf>
    <xf numFmtId="0" fontId="1" fillId="0" borderId="13" xfId="0" applyFont="1" applyBorder="1" applyAlignment="1">
      <alignment horizontal="left" vertical="center"/>
    </xf>
    <xf numFmtId="0" fontId="1" fillId="0" borderId="13" xfId="0" applyFont="1" applyBorder="1" applyAlignment="1">
      <alignment horizontal="left" vertical="center" wrapText="1"/>
    </xf>
    <xf numFmtId="0" fontId="22" fillId="0" borderId="13" xfId="5" applyFont="1" applyBorder="1" applyAlignment="1">
      <alignment horizontal="left" vertical="center" wrapText="1"/>
    </xf>
    <xf numFmtId="0" fontId="2" fillId="0" borderId="13" xfId="0" applyFont="1" applyBorder="1"/>
    <xf numFmtId="0" fontId="2" fillId="0" borderId="13" xfId="0" applyFont="1" applyBorder="1" applyAlignment="1">
      <alignment vertical="top" wrapText="1"/>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0" fillId="0" borderId="13" xfId="0" applyBorder="1"/>
    <xf numFmtId="0" fontId="2" fillId="10" borderId="2" xfId="0" applyFont="1" applyFill="1" applyBorder="1" applyAlignment="1">
      <alignment horizontal="left" vertical="center"/>
    </xf>
    <xf numFmtId="0" fontId="2" fillId="10" borderId="13" xfId="0" applyFont="1" applyFill="1" applyBorder="1" applyAlignment="1">
      <alignment horizontal="left" vertical="center"/>
    </xf>
    <xf numFmtId="0" fontId="0" fillId="0" borderId="13" xfId="0" applyBorder="1" applyAlignment="1">
      <alignment horizontal="left"/>
    </xf>
    <xf numFmtId="4" fontId="2" fillId="0" borderId="2" xfId="0" applyNumberFormat="1" applyFont="1" applyBorder="1" applyAlignment="1">
      <alignment horizontal="left" vertical="center"/>
    </xf>
    <xf numFmtId="4" fontId="0" fillId="0" borderId="13" xfId="0" applyNumberFormat="1" applyBorder="1" applyAlignment="1">
      <alignment horizontal="left"/>
    </xf>
    <xf numFmtId="9" fontId="2" fillId="0" borderId="2" xfId="0" applyNumberFormat="1" applyFont="1" applyBorder="1" applyAlignment="1">
      <alignment horizontal="left" vertical="center"/>
    </xf>
    <xf numFmtId="9" fontId="0" fillId="0" borderId="13" xfId="0" applyNumberFormat="1" applyBorder="1" applyAlignment="1">
      <alignment horizontal="left"/>
    </xf>
    <xf numFmtId="14" fontId="2" fillId="0" borderId="2" xfId="0" applyNumberFormat="1" applyFont="1" applyBorder="1" applyAlignment="1">
      <alignment horizontal="left" vertical="center"/>
    </xf>
    <xf numFmtId="14" fontId="2" fillId="0" borderId="13" xfId="0" applyNumberFormat="1" applyFont="1" applyBorder="1" applyAlignment="1">
      <alignment horizontal="left" vertical="center"/>
    </xf>
    <xf numFmtId="14" fontId="0" fillId="0" borderId="13" xfId="0" applyNumberFormat="1" applyBorder="1" applyAlignment="1">
      <alignment horizontal="left"/>
    </xf>
    <xf numFmtId="0" fontId="1" fillId="0" borderId="2" xfId="0" applyFont="1" applyBorder="1" applyAlignment="1">
      <alignment horizontal="left" vertical="center" wrapText="1"/>
    </xf>
    <xf numFmtId="0" fontId="1"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9" borderId="13" xfId="0" applyFont="1" applyFill="1" applyBorder="1" applyAlignment="1">
      <alignment vertical="center" wrapText="1"/>
    </xf>
    <xf numFmtId="4" fontId="65" fillId="13" borderId="13" xfId="0" applyNumberFormat="1" applyFont="1" applyFill="1" applyBorder="1"/>
    <xf numFmtId="167" fontId="65" fillId="13" borderId="13" xfId="18" applyNumberFormat="1" applyFont="1" applyFill="1" applyBorder="1"/>
    <xf numFmtId="0" fontId="66" fillId="14" borderId="3" xfId="0" applyFont="1" applyFill="1" applyBorder="1" applyAlignment="1">
      <alignment horizontal="left" vertical="center"/>
    </xf>
    <xf numFmtId="0" fontId="1" fillId="9" borderId="13" xfId="0" applyFont="1" applyFill="1" applyBorder="1" applyAlignment="1">
      <alignment horizontal="left" vertical="center" wrapText="1" indent="1"/>
    </xf>
    <xf numFmtId="0" fontId="0" fillId="9" borderId="13" xfId="0" applyFill="1" applyBorder="1" applyAlignment="1">
      <alignment horizontal="left" vertical="center" wrapText="1" indent="1"/>
    </xf>
    <xf numFmtId="0" fontId="1" fillId="9" borderId="13" xfId="0" applyFont="1" applyFill="1" applyBorder="1" applyAlignment="1">
      <alignment vertical="center" wrapText="1"/>
    </xf>
    <xf numFmtId="0" fontId="0" fillId="9" borderId="4" xfId="0" applyFill="1" applyBorder="1"/>
    <xf numFmtId="0" fontId="1" fillId="9" borderId="13" xfId="0" applyFont="1" applyFill="1" applyBorder="1" applyAlignment="1">
      <alignment vertical="center"/>
    </xf>
    <xf numFmtId="0" fontId="1" fillId="9" borderId="13" xfId="0" applyFont="1" applyFill="1" applyBorder="1" applyAlignment="1">
      <alignment horizontal="justify" vertical="center"/>
    </xf>
    <xf numFmtId="0" fontId="5" fillId="9" borderId="4" xfId="0" applyFont="1" applyFill="1" applyBorder="1"/>
    <xf numFmtId="0" fontId="2" fillId="9" borderId="13" xfId="0" applyFont="1" applyFill="1" applyBorder="1" applyAlignment="1">
      <alignment vertical="center"/>
    </xf>
    <xf numFmtId="0" fontId="2" fillId="9" borderId="2" xfId="0" applyFont="1" applyFill="1" applyBorder="1" applyAlignment="1">
      <alignment vertical="center"/>
    </xf>
    <xf numFmtId="0" fontId="2" fillId="9" borderId="13" xfId="0" applyFont="1" applyFill="1" applyBorder="1" applyAlignment="1">
      <alignment horizontal="justify" vertical="center"/>
    </xf>
    <xf numFmtId="0" fontId="1" fillId="9" borderId="13" xfId="0" applyFont="1" applyFill="1" applyBorder="1" applyAlignment="1">
      <alignment horizontal="justify" vertical="center" wrapText="1"/>
    </xf>
    <xf numFmtId="3" fontId="0" fillId="0" borderId="1" xfId="0" applyNumberFormat="1" applyBorder="1" applyAlignment="1">
      <alignment vertical="center" wrapText="1"/>
    </xf>
    <xf numFmtId="3" fontId="34" fillId="0" borderId="13" xfId="0" applyNumberFormat="1" applyFont="1" applyBorder="1" applyAlignment="1">
      <alignment vertical="center" wrapText="1"/>
    </xf>
    <xf numFmtId="3" fontId="34" fillId="9" borderId="13" xfId="0" applyNumberFormat="1" applyFont="1" applyFill="1" applyBorder="1" applyAlignment="1">
      <alignment vertical="center" wrapText="1"/>
    </xf>
    <xf numFmtId="0" fontId="15" fillId="9" borderId="13" xfId="0" applyFont="1" applyFill="1" applyBorder="1" applyAlignment="1">
      <alignment horizontal="left" vertical="center" wrapText="1" indent="1"/>
    </xf>
    <xf numFmtId="168" fontId="0" fillId="9" borderId="13" xfId="0" applyNumberFormat="1" applyFill="1" applyBorder="1" applyAlignment="1">
      <alignment vertical="center" wrapText="1"/>
    </xf>
    <xf numFmtId="168" fontId="0" fillId="9" borderId="13" xfId="0" applyNumberFormat="1" applyFill="1" applyBorder="1" applyAlignment="1">
      <alignment horizontal="center" vertical="center" wrapText="1"/>
    </xf>
    <xf numFmtId="168" fontId="0" fillId="13" borderId="13" xfId="0" applyNumberFormat="1" applyFill="1" applyBorder="1"/>
    <xf numFmtId="168" fontId="4" fillId="9" borderId="13" xfId="13" applyNumberFormat="1" applyFont="1" applyFill="1" applyBorder="1" applyAlignment="1">
      <alignment vertical="center" wrapText="1"/>
    </xf>
    <xf numFmtId="0" fontId="2" fillId="9" borderId="13" xfId="0" applyFont="1" applyFill="1" applyBorder="1" applyAlignment="1">
      <alignment horizontal="justify" vertical="center" wrapText="1"/>
    </xf>
    <xf numFmtId="0" fontId="2" fillId="9" borderId="13" xfId="0" applyFont="1" applyFill="1" applyBorder="1" applyAlignment="1">
      <alignment horizontal="left" vertical="center" wrapText="1" indent="1"/>
    </xf>
    <xf numFmtId="0" fontId="2" fillId="9" borderId="13" xfId="3" applyFont="1" applyFill="1" applyBorder="1" applyAlignment="1">
      <alignment horizontal="left" vertical="center" wrapText="1" indent="1"/>
    </xf>
    <xf numFmtId="0" fontId="2" fillId="9" borderId="13" xfId="11" applyFont="1" applyFill="1" applyBorder="1" applyAlignment="1">
      <alignment vertical="center" wrapText="1"/>
    </xf>
    <xf numFmtId="0" fontId="2" fillId="9" borderId="13" xfId="0" quotePrefix="1" applyFont="1" applyFill="1" applyBorder="1" applyAlignment="1">
      <alignment wrapText="1"/>
    </xf>
    <xf numFmtId="3" fontId="2" fillId="0" borderId="13" xfId="10" applyNumberFormat="1" applyFont="1" applyBorder="1" applyAlignment="1">
      <alignment horizontal="right" vertical="center" wrapText="1"/>
    </xf>
    <xf numFmtId="4" fontId="0" fillId="6" borderId="13" xfId="0" applyNumberFormat="1" applyFill="1" applyBorder="1" applyAlignment="1">
      <alignment horizontal="right"/>
    </xf>
    <xf numFmtId="0" fontId="2" fillId="9" borderId="13" xfId="0" applyFont="1" applyFill="1" applyBorder="1" applyAlignment="1">
      <alignment horizontal="justify" vertical="top"/>
    </xf>
    <xf numFmtId="0" fontId="2" fillId="9" borderId="13" xfId="11" applyFont="1" applyFill="1" applyBorder="1" applyAlignment="1">
      <alignment horizontal="justify" vertical="top"/>
    </xf>
    <xf numFmtId="0" fontId="6" fillId="9" borderId="13" xfId="0" applyFont="1" applyFill="1" applyBorder="1" applyAlignment="1">
      <alignment horizontal="justify" vertical="top"/>
    </xf>
    <xf numFmtId="0" fontId="2" fillId="9" borderId="13" xfId="0" applyFont="1" applyFill="1" applyBorder="1" applyAlignment="1">
      <alignment horizontal="justify" vertical="top" wrapText="1"/>
    </xf>
    <xf numFmtId="0" fontId="16" fillId="9" borderId="13" xfId="0" applyFont="1" applyFill="1" applyBorder="1"/>
    <xf numFmtId="0" fontId="16" fillId="9" borderId="13" xfId="0" applyFont="1" applyFill="1" applyBorder="1" applyAlignment="1">
      <alignment horizontal="justify" vertical="top"/>
    </xf>
    <xf numFmtId="0" fontId="2" fillId="9" borderId="13" xfId="0" applyFont="1" applyFill="1" applyBorder="1"/>
    <xf numFmtId="166" fontId="2" fillId="9" borderId="13" xfId="1" applyNumberFormat="1" applyFont="1" applyFill="1" applyBorder="1" applyAlignment="1" applyProtection="1">
      <alignment horizontal="left" vertical="center" wrapText="1"/>
      <protection locked="0"/>
    </xf>
    <xf numFmtId="3" fontId="2" fillId="9" borderId="13" xfId="6" applyFont="1" applyFill="1" applyAlignment="1">
      <alignment horizontal="left" vertical="center" wrapText="1"/>
      <protection locked="0"/>
    </xf>
    <xf numFmtId="0" fontId="27" fillId="9" borderId="13" xfId="0" applyFont="1" applyFill="1" applyBorder="1" applyAlignment="1">
      <alignment horizontal="left" vertical="center" wrapText="1" indent="2"/>
    </xf>
    <xf numFmtId="0" fontId="8" fillId="9" borderId="13" xfId="0" applyFont="1" applyFill="1" applyBorder="1" applyAlignment="1">
      <alignment horizontal="left" vertical="center" wrapText="1" indent="2"/>
    </xf>
    <xf numFmtId="0" fontId="2" fillId="9" borderId="13" xfId="0" applyFont="1" applyFill="1" applyBorder="1" applyAlignment="1">
      <alignment horizontal="left" indent="1"/>
    </xf>
    <xf numFmtId="0" fontId="2" fillId="9" borderId="13" xfId="0" applyFont="1" applyFill="1" applyBorder="1" applyAlignment="1">
      <alignment horizontal="left" indent="2"/>
    </xf>
    <xf numFmtId="0" fontId="2" fillId="9" borderId="13" xfId="0" applyFont="1" applyFill="1" applyBorder="1" applyAlignment="1">
      <alignment horizontal="center" vertical="center"/>
    </xf>
    <xf numFmtId="0" fontId="2" fillId="9" borderId="13" xfId="0" applyFont="1" applyFill="1" applyBorder="1" applyAlignment="1">
      <alignment horizontal="left" wrapText="1" indent="2"/>
    </xf>
    <xf numFmtId="0" fontId="2" fillId="9" borderId="13" xfId="0" applyFont="1" applyFill="1" applyBorder="1" applyAlignment="1">
      <alignment horizontal="left" indent="4"/>
    </xf>
    <xf numFmtId="168" fontId="65" fillId="0" borderId="13" xfId="13" applyNumberFormat="1" applyFont="1" applyBorder="1" applyAlignment="1">
      <alignment horizontal="right" vertical="center"/>
    </xf>
    <xf numFmtId="168" fontId="65" fillId="0" borderId="13" xfId="13" applyNumberFormat="1" applyFont="1" applyFill="1" applyBorder="1" applyAlignment="1">
      <alignment horizontal="right" vertical="center"/>
    </xf>
    <xf numFmtId="0" fontId="2" fillId="9" borderId="2" xfId="0" applyFont="1" applyFill="1" applyBorder="1" applyAlignment="1">
      <alignment horizontal="left" vertical="center" wrapText="1" indent="2"/>
    </xf>
    <xf numFmtId="0" fontId="56" fillId="9" borderId="13" xfId="8" applyFont="1" applyFill="1" applyBorder="1" applyAlignment="1">
      <alignment wrapText="1"/>
    </xf>
    <xf numFmtId="0" fontId="2" fillId="9" borderId="13" xfId="0" applyFont="1" applyFill="1" applyBorder="1" applyAlignment="1">
      <alignment horizontal="left" wrapText="1"/>
    </xf>
    <xf numFmtId="168" fontId="16" fillId="2" borderId="13" xfId="13" applyNumberFormat="1" applyFont="1" applyFill="1" applyBorder="1"/>
    <xf numFmtId="0" fontId="2" fillId="9" borderId="13" xfId="3" applyFont="1" applyFill="1" applyBorder="1" applyAlignment="1">
      <alignment horizontal="left" vertical="center" wrapText="1" indent="2"/>
    </xf>
    <xf numFmtId="0" fontId="2" fillId="9" borderId="15" xfId="3" applyFont="1" applyFill="1" applyBorder="1" applyAlignment="1">
      <alignment horizontal="left" vertical="center" wrapText="1" indent="3"/>
    </xf>
    <xf numFmtId="0" fontId="2" fillId="9" borderId="13" xfId="3" applyFont="1" applyFill="1" applyBorder="1" applyAlignment="1">
      <alignment horizontal="left" vertical="center" wrapText="1" indent="3"/>
    </xf>
    <xf numFmtId="0" fontId="0" fillId="9" borderId="15" xfId="0" applyFill="1" applyBorder="1" applyAlignment="1">
      <alignment wrapText="1"/>
    </xf>
    <xf numFmtId="0" fontId="2" fillId="9" borderId="1" xfId="0" applyFont="1" applyFill="1" applyBorder="1" applyAlignment="1">
      <alignment horizontal="left" vertical="center" wrapText="1"/>
    </xf>
    <xf numFmtId="0" fontId="0" fillId="9" borderId="6" xfId="0" applyFill="1" applyBorder="1" applyAlignment="1">
      <alignment wrapText="1"/>
    </xf>
    <xf numFmtId="0" fontId="0" fillId="9" borderId="14" xfId="0" applyFill="1" applyBorder="1" applyAlignment="1">
      <alignment wrapText="1"/>
    </xf>
    <xf numFmtId="0" fontId="2" fillId="9" borderId="1" xfId="0" applyFont="1" applyFill="1" applyBorder="1" applyAlignment="1">
      <alignment horizontal="left" vertical="center" wrapText="1" indent="3"/>
    </xf>
    <xf numFmtId="0" fontId="17" fillId="9" borderId="13" xfId="0" applyFont="1" applyFill="1" applyBorder="1" applyAlignment="1">
      <alignment horizontal="left" vertical="center" wrapText="1"/>
    </xf>
    <xf numFmtId="0" fontId="17" fillId="9" borderId="13" xfId="0" applyFont="1" applyFill="1" applyBorder="1" applyAlignment="1">
      <alignment horizontal="left" vertical="center" wrapText="1" indent="3"/>
    </xf>
    <xf numFmtId="0" fontId="66" fillId="14" borderId="2" xfId="0" applyFont="1" applyFill="1" applyBorder="1" applyAlignment="1">
      <alignment horizontal="left" vertical="center"/>
    </xf>
    <xf numFmtId="0" fontId="2" fillId="0" borderId="13" xfId="0" applyFont="1" applyBorder="1" applyAlignment="1">
      <alignment horizontal="left" vertical="center" wrapText="1" indent="1"/>
    </xf>
    <xf numFmtId="0" fontId="2" fillId="9" borderId="13" xfId="0" applyFont="1" applyFill="1" applyBorder="1" applyAlignment="1">
      <alignment horizontal="center" vertical="center" wrapText="1"/>
    </xf>
    <xf numFmtId="0" fontId="68" fillId="4" borderId="13"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0" fillId="9" borderId="13" xfId="0" applyFill="1" applyBorder="1"/>
    <xf numFmtId="0" fontId="0" fillId="9" borderId="10" xfId="0" applyFill="1" applyBorder="1"/>
    <xf numFmtId="0" fontId="17" fillId="4" borderId="13" xfId="0" applyFont="1" applyFill="1" applyBorder="1" applyAlignment="1">
      <alignment horizontal="center" vertical="center"/>
    </xf>
    <xf numFmtId="0" fontId="18" fillId="4" borderId="13" xfId="0" applyFont="1" applyFill="1" applyBorder="1" applyAlignment="1">
      <alignment horizontal="center" vertical="center"/>
    </xf>
    <xf numFmtId="0" fontId="7" fillId="4" borderId="13" xfId="0" applyFont="1" applyFill="1" applyBorder="1" applyAlignment="1">
      <alignment horizontal="left" vertical="center" indent="1"/>
    </xf>
    <xf numFmtId="4" fontId="1" fillId="0" borderId="13" xfId="0" applyNumberFormat="1" applyFont="1" applyBorder="1" applyAlignment="1">
      <alignment vertical="center" wrapText="1"/>
    </xf>
    <xf numFmtId="0" fontId="71" fillId="4" borderId="13" xfId="0" applyFont="1" applyFill="1" applyBorder="1" applyAlignment="1">
      <alignment horizontal="left" vertical="center" indent="1"/>
    </xf>
    <xf numFmtId="3" fontId="2" fillId="0" borderId="15" xfId="0" applyNumberFormat="1" applyFont="1" applyBorder="1" applyAlignment="1">
      <alignment vertical="center"/>
    </xf>
    <xf numFmtId="3" fontId="2" fillId="0" borderId="14" xfId="0" applyNumberFormat="1" applyFont="1" applyBorder="1" applyAlignment="1">
      <alignment vertical="center"/>
    </xf>
    <xf numFmtId="0" fontId="2" fillId="0" borderId="15" xfId="0" applyFont="1" applyBorder="1" applyAlignment="1">
      <alignment vertical="center" wrapText="1"/>
    </xf>
    <xf numFmtId="0" fontId="2" fillId="0" borderId="14" xfId="0" applyFont="1" applyBorder="1" applyAlignment="1">
      <alignment vertical="center" wrapText="1"/>
    </xf>
    <xf numFmtId="0" fontId="6" fillId="6" borderId="13" xfId="0" applyFont="1" applyFill="1" applyBorder="1"/>
    <xf numFmtId="3" fontId="2" fillId="0" borderId="13" xfId="6" applyFont="1" applyFill="1" applyAlignment="1">
      <alignment horizontal="right" vertical="center" wrapText="1"/>
      <protection locked="0"/>
    </xf>
    <xf numFmtId="10" fontId="2" fillId="0" borderId="13" xfId="1" applyNumberFormat="1" applyFont="1" applyFill="1" applyBorder="1" applyAlignment="1" applyProtection="1">
      <alignment horizontal="right" vertical="center" wrapText="1"/>
      <protection locked="0"/>
    </xf>
    <xf numFmtId="0" fontId="7" fillId="4" borderId="13" xfId="0" quotePrefix="1" applyFont="1" applyFill="1" applyBorder="1" applyAlignment="1">
      <alignment horizontal="center" vertical="center"/>
    </xf>
    <xf numFmtId="3" fontId="2" fillId="0" borderId="13" xfId="6" applyFont="1" applyFill="1">
      <alignment horizontal="right" vertical="center"/>
      <protection locked="0"/>
    </xf>
    <xf numFmtId="0" fontId="7" fillId="4" borderId="1" xfId="0" applyFont="1" applyFill="1" applyBorder="1" applyAlignment="1">
      <alignment horizontal="center" vertical="center"/>
    </xf>
    <xf numFmtId="0" fontId="1" fillId="10" borderId="13" xfId="0" applyFont="1" applyFill="1" applyBorder="1" applyAlignment="1">
      <alignment vertical="center" wrapText="1"/>
    </xf>
    <xf numFmtId="0" fontId="2" fillId="10" borderId="13" xfId="0" applyFont="1" applyFill="1" applyBorder="1" applyAlignment="1">
      <alignment vertical="center" wrapText="1"/>
    </xf>
    <xf numFmtId="0" fontId="1" fillId="10" borderId="13" xfId="0" applyFont="1" applyFill="1" applyBorder="1" applyAlignment="1">
      <alignment horizontal="left" vertical="center" wrapText="1" indent="1"/>
    </xf>
    <xf numFmtId="3" fontId="0" fillId="0" borderId="13" xfId="0" quotePrefix="1" applyNumberFormat="1" applyBorder="1" applyAlignment="1">
      <alignment horizontal="right" vertical="center"/>
    </xf>
    <xf numFmtId="3" fontId="0" fillId="0" borderId="13" xfId="0" quotePrefix="1" applyNumberFormat="1" applyBorder="1" applyAlignment="1">
      <alignment horizontal="right" vertical="center" wrapText="1"/>
    </xf>
    <xf numFmtId="0" fontId="1" fillId="10" borderId="13" xfId="0" applyFont="1" applyFill="1" applyBorder="1" applyAlignment="1">
      <alignment horizontal="left" vertical="center" wrapText="1" indent="2"/>
    </xf>
    <xf numFmtId="0" fontId="7" fillId="4" borderId="7" xfId="0" applyFont="1" applyFill="1" applyBorder="1" applyAlignment="1">
      <alignment horizontal="center" vertical="center"/>
    </xf>
    <xf numFmtId="0" fontId="7" fillId="4" borderId="15" xfId="0" applyFont="1" applyFill="1" applyBorder="1" applyAlignment="1">
      <alignment horizontal="center" vertical="center" wrapText="1"/>
    </xf>
    <xf numFmtId="169" fontId="7" fillId="4" borderId="13" xfId="0" applyNumberFormat="1" applyFont="1" applyFill="1" applyBorder="1" applyAlignment="1">
      <alignment horizontal="center" vertical="center" wrapText="1"/>
    </xf>
    <xf numFmtId="0" fontId="0" fillId="9" borderId="4" xfId="0" applyFill="1" applyBorder="1" applyAlignment="1">
      <alignment horizontal="center"/>
    </xf>
    <xf numFmtId="0" fontId="0" fillId="9" borderId="10" xfId="0" applyFill="1" applyBorder="1" applyAlignment="1">
      <alignment horizontal="center"/>
    </xf>
    <xf numFmtId="0" fontId="17" fillId="4" borderId="13" xfId="11" applyFont="1" applyFill="1" applyBorder="1" applyAlignment="1">
      <alignment horizontal="center" vertical="center"/>
    </xf>
    <xf numFmtId="0" fontId="7" fillId="4" borderId="15" xfId="0" applyFont="1" applyFill="1" applyBorder="1" applyAlignment="1">
      <alignment horizontal="center" vertical="center"/>
    </xf>
    <xf numFmtId="0" fontId="2" fillId="4" borderId="15" xfId="0" applyFont="1" applyFill="1" applyBorder="1" applyAlignment="1">
      <alignment horizontal="center" vertical="center"/>
    </xf>
    <xf numFmtId="0" fontId="7" fillId="4" borderId="14" xfId="0" applyFont="1" applyFill="1" applyBorder="1" applyAlignment="1">
      <alignment horizontal="center" vertical="center"/>
    </xf>
    <xf numFmtId="0" fontId="0" fillId="6" borderId="13" xfId="0" applyFill="1" applyBorder="1"/>
    <xf numFmtId="0" fontId="8" fillId="10" borderId="13" xfId="0" applyFont="1" applyFill="1" applyBorder="1" applyAlignment="1">
      <alignment horizontal="left" vertical="center" wrapText="1" indent="1"/>
    </xf>
    <xf numFmtId="0" fontId="1" fillId="10" borderId="13" xfId="0" applyFont="1" applyFill="1" applyBorder="1" applyAlignment="1">
      <alignment vertical="center"/>
    </xf>
    <xf numFmtId="0" fontId="68" fillId="4" borderId="13" xfId="0" applyFont="1" applyFill="1" applyBorder="1" applyAlignment="1">
      <alignment horizontal="center" vertical="center"/>
    </xf>
    <xf numFmtId="0" fontId="0" fillId="10" borderId="13" xfId="0" applyFill="1" applyBorder="1" applyAlignment="1">
      <alignment vertical="center" wrapText="1"/>
    </xf>
    <xf numFmtId="3" fontId="0" fillId="10" borderId="13" xfId="0" applyNumberFormat="1" applyFill="1" applyBorder="1" applyAlignment="1">
      <alignment horizontal="right" vertical="center" wrapText="1"/>
    </xf>
    <xf numFmtId="0" fontId="15" fillId="10" borderId="13" xfId="0" applyFont="1" applyFill="1" applyBorder="1" applyAlignment="1">
      <alignment horizontal="left" vertical="center" wrapText="1" indent="2"/>
    </xf>
    <xf numFmtId="0" fontId="27" fillId="10" borderId="13" xfId="0" applyFont="1" applyFill="1" applyBorder="1" applyAlignment="1">
      <alignment horizontal="left" vertical="center" wrapText="1" indent="2"/>
    </xf>
    <xf numFmtId="0" fontId="15" fillId="10" borderId="13" xfId="0" applyFont="1" applyFill="1" applyBorder="1" applyAlignment="1">
      <alignment horizontal="left" vertical="center" wrapText="1" indent="4"/>
    </xf>
    <xf numFmtId="3" fontId="0" fillId="0" borderId="13" xfId="0" applyNumberFormat="1" applyBorder="1" applyAlignment="1">
      <alignment vertical="center" wrapText="1"/>
    </xf>
    <xf numFmtId="49" fontId="7" fillId="4" borderId="13" xfId="0" applyNumberFormat="1" applyFont="1" applyFill="1" applyBorder="1" applyAlignment="1">
      <alignment horizontal="center" vertical="center" wrapText="1"/>
    </xf>
    <xf numFmtId="0" fontId="0" fillId="0" borderId="13" xfId="0" applyBorder="1" applyAlignment="1">
      <alignment horizontal="left" vertical="center" wrapText="1" indent="1"/>
    </xf>
    <xf numFmtId="49" fontId="71" fillId="4" borderId="13" xfId="0" applyNumberFormat="1" applyFont="1" applyFill="1" applyBorder="1" applyAlignment="1">
      <alignment horizontal="center" vertical="center" wrapText="1"/>
    </xf>
    <xf numFmtId="0" fontId="2" fillId="0" borderId="13" xfId="0" applyFont="1" applyBorder="1" applyAlignment="1">
      <alignment wrapText="1"/>
    </xf>
    <xf numFmtId="0" fontId="2" fillId="4" borderId="13" xfId="0" applyFont="1" applyFill="1" applyBorder="1" applyAlignment="1">
      <alignment horizontal="center" vertical="center"/>
    </xf>
    <xf numFmtId="0" fontId="38" fillId="4" borderId="13" xfId="0" applyFont="1" applyFill="1" applyBorder="1" applyAlignment="1">
      <alignment horizontal="center" vertical="center"/>
    </xf>
    <xf numFmtId="0" fontId="6" fillId="10" borderId="13" xfId="0" applyFont="1" applyFill="1" applyBorder="1" applyAlignment="1">
      <alignment vertical="center" wrapText="1"/>
    </xf>
    <xf numFmtId="0" fontId="15" fillId="10" borderId="13" xfId="0" applyFont="1" applyFill="1" applyBorder="1" applyAlignment="1">
      <alignment horizontal="left" vertical="center" wrapText="1" indent="1"/>
    </xf>
    <xf numFmtId="0" fontId="0" fillId="10" borderId="13" xfId="0" applyFill="1" applyBorder="1" applyAlignment="1">
      <alignment horizontal="left" vertical="center" wrapText="1" indent="1"/>
    </xf>
    <xf numFmtId="0" fontId="68" fillId="4" borderId="2" xfId="0" applyFont="1" applyFill="1" applyBorder="1" applyAlignment="1">
      <alignment horizontal="center" vertical="center" wrapText="1"/>
    </xf>
    <xf numFmtId="0" fontId="27" fillId="10" borderId="13" xfId="0" applyFont="1" applyFill="1" applyBorder="1" applyAlignment="1">
      <alignment vertical="center" wrapText="1"/>
    </xf>
    <xf numFmtId="0" fontId="0" fillId="0" borderId="0" xfId="0" applyAlignment="1">
      <alignment horizontal="center" vertical="center" wrapText="1"/>
    </xf>
    <xf numFmtId="0" fontId="2" fillId="10" borderId="13" xfId="0" applyFont="1" applyFill="1" applyBorder="1" applyAlignment="1">
      <alignment horizontal="left" vertical="center" wrapText="1" indent="1"/>
    </xf>
    <xf numFmtId="0" fontId="0" fillId="10" borderId="13" xfId="0" applyFill="1" applyBorder="1" applyAlignment="1">
      <alignment horizontal="left" vertical="center" indent="1"/>
    </xf>
    <xf numFmtId="0" fontId="17" fillId="4" borderId="13" xfId="0" applyFont="1" applyFill="1" applyBorder="1" applyAlignment="1">
      <alignment horizontal="center"/>
    </xf>
    <xf numFmtId="0" fontId="7" fillId="4" borderId="13" xfId="0" applyFont="1" applyFill="1" applyBorder="1" applyAlignment="1">
      <alignment horizontal="center"/>
    </xf>
    <xf numFmtId="0" fontId="7" fillId="4" borderId="2" xfId="0" applyFont="1" applyFill="1" applyBorder="1" applyAlignment="1">
      <alignment horizontal="center" vertical="center"/>
    </xf>
    <xf numFmtId="0" fontId="2" fillId="10" borderId="15" xfId="0" applyFont="1" applyFill="1" applyBorder="1" applyAlignment="1">
      <alignment horizontal="left" wrapText="1" indent="1"/>
    </xf>
    <xf numFmtId="0" fontId="2" fillId="10" borderId="13" xfId="0" applyFont="1" applyFill="1" applyBorder="1" applyAlignment="1">
      <alignment horizontal="left" indent="1"/>
    </xf>
    <xf numFmtId="0" fontId="2" fillId="10" borderId="13" xfId="0" applyFont="1" applyFill="1" applyBorder="1" applyAlignment="1">
      <alignment horizontal="left" wrapText="1" indent="1"/>
    </xf>
    <xf numFmtId="0" fontId="2" fillId="10" borderId="13" xfId="0" applyFont="1" applyFill="1" applyBorder="1" applyAlignment="1">
      <alignment horizontal="left" indent="2"/>
    </xf>
    <xf numFmtId="0" fontId="34" fillId="4" borderId="13" xfId="0" applyFont="1" applyFill="1" applyBorder="1" applyAlignment="1">
      <alignment horizontal="center" wrapText="1"/>
    </xf>
    <xf numFmtId="4" fontId="0" fillId="0" borderId="13" xfId="0" applyNumberFormat="1" applyBorder="1" applyAlignment="1">
      <alignment horizontal="right" vertical="center"/>
    </xf>
    <xf numFmtId="0" fontId="0" fillId="4" borderId="13" xfId="0" quotePrefix="1" applyFill="1" applyBorder="1" applyAlignment="1">
      <alignment horizontal="center" vertical="center" wrapText="1"/>
    </xf>
    <xf numFmtId="0" fontId="0" fillId="10" borderId="13" xfId="0" applyFill="1" applyBorder="1" applyAlignment="1">
      <alignment horizontal="left" vertical="top" wrapText="1"/>
    </xf>
    <xf numFmtId="0" fontId="34" fillId="4" borderId="13" xfId="0" applyFont="1" applyFill="1" applyBorder="1" applyAlignment="1">
      <alignment horizontal="center" vertical="center" wrapText="1"/>
    </xf>
    <xf numFmtId="166" fontId="2" fillId="0" borderId="13" xfId="1" applyNumberFormat="1" applyFont="1" applyBorder="1" applyAlignment="1">
      <alignment horizontal="right" vertical="center" wrapText="1"/>
    </xf>
    <xf numFmtId="0" fontId="2" fillId="0" borderId="13" xfId="0" applyFont="1" applyBorder="1" applyAlignment="1">
      <alignment horizontal="justify" vertical="center" wrapText="1"/>
    </xf>
    <xf numFmtId="0" fontId="17" fillId="4" borderId="13" xfId="3" applyFont="1" applyFill="1" applyBorder="1" applyAlignment="1">
      <alignment horizontal="center" vertical="center" wrapText="1"/>
    </xf>
    <xf numFmtId="0" fontId="47" fillId="16" borderId="13" xfId="15" applyFont="1" applyFill="1" applyBorder="1" applyAlignment="1">
      <alignment horizontal="left" vertical="center" wrapText="1"/>
    </xf>
    <xf numFmtId="0" fontId="2" fillId="10" borderId="0" xfId="0" applyFont="1" applyFill="1"/>
    <xf numFmtId="0" fontId="66" fillId="14" borderId="0" xfId="0" applyFont="1" applyFill="1" applyAlignment="1">
      <alignment vertical="center"/>
    </xf>
    <xf numFmtId="0" fontId="60" fillId="16" borderId="13" xfId="15" applyFont="1" applyFill="1" applyBorder="1" applyAlignment="1">
      <alignment horizontal="left" vertical="center" wrapText="1"/>
    </xf>
    <xf numFmtId="0" fontId="1" fillId="4" borderId="13" xfId="0" applyFont="1" applyFill="1" applyBorder="1" applyAlignment="1">
      <alignment horizontal="center" vertical="center" wrapText="1"/>
    </xf>
    <xf numFmtId="0" fontId="2" fillId="0" borderId="13" xfId="0" applyFont="1" applyBorder="1" applyAlignment="1">
      <alignment vertical="center"/>
    </xf>
    <xf numFmtId="9" fontId="76" fillId="10" borderId="14" xfId="1" applyFont="1" applyFill="1" applyBorder="1" applyAlignment="1">
      <alignment horizontal="right" wrapText="1"/>
    </xf>
    <xf numFmtId="0" fontId="0" fillId="0" borderId="13" xfId="0" quotePrefix="1" applyBorder="1" applyAlignment="1">
      <alignment horizontal="left" vertical="center" wrapText="1"/>
    </xf>
    <xf numFmtId="0" fontId="0" fillId="0" borderId="13" xfId="0" applyBorder="1" applyAlignment="1">
      <alignment wrapText="1"/>
    </xf>
    <xf numFmtId="0" fontId="77" fillId="0" borderId="13" xfId="0" applyFont="1" applyBorder="1" applyAlignment="1">
      <alignment vertical="center" wrapText="1"/>
    </xf>
    <xf numFmtId="0" fontId="0" fillId="0" borderId="13" xfId="0" applyBorder="1" applyAlignment="1">
      <alignment horizontal="left" vertical="center"/>
    </xf>
    <xf numFmtId="0" fontId="1" fillId="0" borderId="13" xfId="0" applyFont="1" applyBorder="1" applyAlignment="1">
      <alignment vertical="center" wrapText="1"/>
    </xf>
    <xf numFmtId="3" fontId="2" fillId="0" borderId="13" xfId="6" applyFont="1" applyFill="1" applyAlignment="1">
      <alignment horizontal="left" vertical="center" wrapText="1"/>
      <protection locked="0"/>
    </xf>
    <xf numFmtId="0" fontId="0" fillId="10" borderId="0" xfId="0" applyFill="1"/>
    <xf numFmtId="0" fontId="0" fillId="10" borderId="0" xfId="0" applyFill="1" applyAlignment="1">
      <alignment horizontal="left"/>
    </xf>
    <xf numFmtId="0" fontId="81" fillId="10" borderId="0" xfId="25" applyFont="1" applyFill="1" applyAlignment="1">
      <alignment horizontal="left" wrapText="1" indent="1"/>
    </xf>
    <xf numFmtId="0" fontId="82" fillId="17" borderId="2" xfId="25" applyFont="1" applyFill="1" applyBorder="1" applyAlignment="1">
      <alignment horizontal="left" vertical="center" indent="1"/>
    </xf>
    <xf numFmtId="0" fontId="2" fillId="0" borderId="16" xfId="27" applyFont="1" applyBorder="1" applyAlignment="1">
      <alignment horizontal="left" indent="1"/>
    </xf>
    <xf numFmtId="0" fontId="2" fillId="0" borderId="16" xfId="27" applyFont="1" applyBorder="1" applyAlignment="1">
      <alignment horizontal="left" vertical="top" indent="1"/>
    </xf>
    <xf numFmtId="0" fontId="82" fillId="17" borderId="16" xfId="25" applyFont="1" applyFill="1" applyBorder="1" applyAlignment="1">
      <alignment horizontal="left" vertical="center" indent="1"/>
    </xf>
    <xf numFmtId="0" fontId="2" fillId="0" borderId="17" xfId="27" applyFont="1" applyBorder="1" applyAlignment="1">
      <alignment horizontal="left" vertical="top" indent="1"/>
    </xf>
    <xf numFmtId="0" fontId="15" fillId="10" borderId="0" xfId="0" applyFont="1" applyFill="1"/>
    <xf numFmtId="0" fontId="79" fillId="17" borderId="13" xfId="0" applyFont="1" applyFill="1" applyBorder="1" applyAlignment="1">
      <alignment vertical="center"/>
    </xf>
    <xf numFmtId="168" fontId="2" fillId="18" borderId="13" xfId="19" applyNumberFormat="1" applyFont="1" applyFill="1" applyBorder="1" applyAlignment="1" applyProtection="1">
      <alignment vertical="center" wrapText="1"/>
    </xf>
    <xf numFmtId="14" fontId="79" fillId="17" borderId="13" xfId="0" applyNumberFormat="1" applyFont="1" applyFill="1" applyBorder="1" applyAlignment="1">
      <alignment horizontal="center" vertical="center" wrapText="1"/>
    </xf>
    <xf numFmtId="168" fontId="16" fillId="18" borderId="13" xfId="19" applyNumberFormat="1" applyFont="1" applyFill="1" applyBorder="1" applyAlignment="1" applyProtection="1">
      <alignment vertical="center" wrapText="1"/>
    </xf>
    <xf numFmtId="0" fontId="0" fillId="0" borderId="13" xfId="0" applyBorder="1" applyAlignment="1">
      <alignment horizontal="justify" vertical="center" wrapText="1"/>
    </xf>
    <xf numFmtId="0" fontId="0" fillId="0" borderId="15" xfId="0" applyBorder="1" applyAlignment="1">
      <alignment horizontal="left" vertical="center" wrapText="1"/>
    </xf>
    <xf numFmtId="10" fontId="0" fillId="9" borderId="13" xfId="1" applyNumberFormat="1" applyFont="1" applyFill="1" applyBorder="1" applyAlignment="1">
      <alignment vertical="center" wrapText="1"/>
    </xf>
    <xf numFmtId="10" fontId="2" fillId="0" borderId="13" xfId="1" applyNumberFormat="1" applyFont="1" applyBorder="1" applyAlignment="1">
      <alignment horizontal="right" vertical="center"/>
    </xf>
    <xf numFmtId="10" fontId="2" fillId="0" borderId="13" xfId="1" quotePrefix="1" applyNumberFormat="1" applyFont="1" applyBorder="1" applyAlignment="1">
      <alignment horizontal="right" vertical="center" wrapText="1"/>
    </xf>
    <xf numFmtId="166" fontId="2" fillId="3" borderId="13" xfId="1" applyNumberFormat="1" applyFont="1" applyFill="1" applyBorder="1" applyAlignment="1" applyProtection="1">
      <alignment horizontal="right" vertical="center" wrapText="1"/>
      <protection locked="0"/>
    </xf>
    <xf numFmtId="0" fontId="34" fillId="4" borderId="13" xfId="0" applyFont="1" applyFill="1" applyBorder="1" applyAlignment="1">
      <alignment horizontal="center" vertical="center"/>
    </xf>
    <xf numFmtId="0" fontId="22" fillId="4" borderId="13" xfId="0" applyFont="1" applyFill="1" applyBorder="1" applyAlignment="1">
      <alignment horizontal="center" vertical="center"/>
    </xf>
    <xf numFmtId="3" fontId="65" fillId="0" borderId="13" xfId="0" applyNumberFormat="1" applyFont="1" applyBorder="1" applyAlignment="1">
      <alignment horizontal="right" vertical="center" wrapText="1"/>
    </xf>
    <xf numFmtId="0" fontId="79" fillId="17" borderId="2" xfId="0" applyFont="1" applyFill="1" applyBorder="1" applyAlignment="1">
      <alignment vertical="center"/>
    </xf>
    <xf numFmtId="0" fontId="79" fillId="17" borderId="3" xfId="0" applyFont="1" applyFill="1" applyBorder="1" applyAlignment="1">
      <alignment vertical="center"/>
    </xf>
    <xf numFmtId="0" fontId="79" fillId="17" borderId="1" xfId="0" applyFont="1" applyFill="1" applyBorder="1" applyAlignment="1">
      <alignment vertical="center"/>
    </xf>
    <xf numFmtId="14" fontId="79" fillId="17" borderId="13" xfId="0" applyNumberFormat="1" applyFont="1" applyFill="1" applyBorder="1" applyAlignment="1">
      <alignment horizontal="center" vertical="center"/>
    </xf>
    <xf numFmtId="0" fontId="79" fillId="17" borderId="2" xfId="0" applyFont="1" applyFill="1" applyBorder="1" applyAlignment="1">
      <alignment horizontal="center" vertical="center"/>
    </xf>
    <xf numFmtId="0" fontId="79" fillId="17" borderId="2" xfId="0" applyFont="1" applyFill="1" applyBorder="1" applyAlignment="1">
      <alignment horizontal="center" vertical="center" wrapText="1"/>
    </xf>
    <xf numFmtId="0" fontId="79" fillId="17" borderId="14" xfId="0" applyFont="1" applyFill="1" applyBorder="1" applyAlignment="1">
      <alignment horizontal="center" vertical="center" wrapText="1"/>
    </xf>
    <xf numFmtId="0" fontId="79" fillId="17" borderId="14" xfId="0" applyFont="1" applyFill="1" applyBorder="1" applyAlignment="1">
      <alignment horizontal="center" vertical="center"/>
    </xf>
    <xf numFmtId="0" fontId="79" fillId="17" borderId="7" xfId="0" applyFont="1" applyFill="1" applyBorder="1" applyAlignment="1">
      <alignment horizontal="center" vertical="center" wrapText="1"/>
    </xf>
    <xf numFmtId="0" fontId="79" fillId="17" borderId="13" xfId="0" applyFont="1" applyFill="1" applyBorder="1" applyAlignment="1">
      <alignment horizontal="center" vertical="center"/>
    </xf>
    <xf numFmtId="0" fontId="79" fillId="17" borderId="14" xfId="0" applyFont="1" applyFill="1" applyBorder="1" applyAlignment="1">
      <alignment horizontal="left" vertical="center"/>
    </xf>
    <xf numFmtId="0" fontId="79" fillId="17" borderId="7" xfId="0" applyFont="1" applyFill="1" applyBorder="1" applyAlignment="1">
      <alignment horizontal="center" vertical="center"/>
    </xf>
    <xf numFmtId="0" fontId="79" fillId="17" borderId="8" xfId="0" applyFont="1" applyFill="1" applyBorder="1" applyAlignment="1">
      <alignment vertical="center"/>
    </xf>
    <xf numFmtId="0" fontId="79" fillId="17" borderId="4" xfId="0" applyFont="1" applyFill="1" applyBorder="1" applyAlignment="1">
      <alignment horizontal="center" vertical="center"/>
    </xf>
    <xf numFmtId="0" fontId="79" fillId="17" borderId="0" xfId="0" applyFont="1" applyFill="1" applyAlignment="1">
      <alignment horizontal="center" vertical="center"/>
    </xf>
    <xf numFmtId="0" fontId="79" fillId="17" borderId="6" xfId="0" applyFont="1" applyFill="1" applyBorder="1" applyAlignment="1">
      <alignment horizontal="left" vertical="center"/>
    </xf>
    <xf numFmtId="0" fontId="79" fillId="17" borderId="6" xfId="0" applyFont="1" applyFill="1" applyBorder="1" applyAlignment="1">
      <alignment horizontal="center" vertical="center"/>
    </xf>
    <xf numFmtId="10" fontId="16" fillId="18" borderId="13" xfId="1" applyNumberFormat="1" applyFont="1" applyFill="1" applyBorder="1" applyAlignment="1" applyProtection="1">
      <alignment vertical="center" wrapText="1"/>
    </xf>
    <xf numFmtId="0" fontId="85" fillId="17" borderId="6" xfId="0" applyFont="1" applyFill="1" applyBorder="1" applyAlignment="1">
      <alignment horizontal="left" vertical="center"/>
    </xf>
    <xf numFmtId="0" fontId="79" fillId="17" borderId="3" xfId="0" applyFont="1" applyFill="1" applyBorder="1" applyAlignment="1">
      <alignment horizontal="left" vertical="center"/>
    </xf>
    <xf numFmtId="0" fontId="79" fillId="17" borderId="1" xfId="0" applyFont="1" applyFill="1" applyBorder="1" applyAlignment="1">
      <alignment horizontal="left" vertical="center"/>
    </xf>
    <xf numFmtId="0" fontId="79" fillId="17" borderId="13" xfId="0" applyFont="1" applyFill="1" applyBorder="1" applyAlignment="1">
      <alignment vertical="center" wrapText="1"/>
    </xf>
    <xf numFmtId="0" fontId="79" fillId="17" borderId="13" xfId="0" applyFont="1" applyFill="1" applyBorder="1" applyAlignment="1">
      <alignment horizontal="center" vertical="center" wrapText="1"/>
    </xf>
    <xf numFmtId="14" fontId="79" fillId="17" borderId="2" xfId="0" applyNumberFormat="1" applyFont="1" applyFill="1" applyBorder="1" applyAlignment="1">
      <alignment horizontal="center" vertical="center"/>
    </xf>
    <xf numFmtId="0" fontId="79" fillId="17" borderId="15" xfId="0" applyFont="1" applyFill="1" applyBorder="1" applyAlignment="1">
      <alignment vertical="center"/>
    </xf>
    <xf numFmtId="0" fontId="79" fillId="17" borderId="6" xfId="0" applyFont="1" applyFill="1" applyBorder="1" applyAlignment="1">
      <alignment vertical="center"/>
    </xf>
    <xf numFmtId="0" fontId="79" fillId="17" borderId="4" xfId="0" applyFont="1" applyFill="1" applyBorder="1" applyAlignment="1">
      <alignment vertical="center"/>
    </xf>
    <xf numFmtId="0" fontId="79" fillId="17" borderId="13" xfId="0" applyFont="1" applyFill="1" applyBorder="1" applyAlignment="1">
      <alignment horizontal="left" vertical="center"/>
    </xf>
    <xf numFmtId="168" fontId="16" fillId="18" borderId="2" xfId="19" applyNumberFormat="1" applyFont="1" applyFill="1" applyBorder="1" applyAlignment="1" applyProtection="1">
      <alignment vertical="center"/>
    </xf>
    <xf numFmtId="168" fontId="16" fillId="18" borderId="1" xfId="19" applyNumberFormat="1" applyFont="1" applyFill="1" applyBorder="1" applyAlignment="1" applyProtection="1">
      <alignment vertical="center"/>
    </xf>
    <xf numFmtId="9" fontId="16" fillId="18" borderId="1" xfId="1" applyFont="1" applyFill="1" applyBorder="1" applyAlignment="1" applyProtection="1">
      <alignment vertical="center"/>
    </xf>
    <xf numFmtId="0" fontId="79" fillId="17" borderId="14" xfId="0" applyFont="1" applyFill="1" applyBorder="1" applyAlignment="1">
      <alignment vertical="center" wrapText="1"/>
    </xf>
    <xf numFmtId="0" fontId="79" fillId="17" borderId="14" xfId="0" applyFont="1" applyFill="1" applyBorder="1" applyAlignment="1">
      <alignment vertical="center"/>
    </xf>
    <xf numFmtId="0" fontId="79" fillId="17" borderId="8" xfId="0" applyFont="1" applyFill="1" applyBorder="1" applyAlignment="1">
      <alignment horizontal="center" vertical="center" wrapText="1"/>
    </xf>
    <xf numFmtId="0" fontId="79" fillId="17" borderId="9" xfId="0" applyFont="1" applyFill="1" applyBorder="1" applyAlignment="1">
      <alignment horizontal="center" vertical="center" wrapText="1"/>
    </xf>
    <xf numFmtId="0" fontId="79" fillId="17" borderId="8" xfId="0" applyFont="1" applyFill="1" applyBorder="1" applyAlignment="1">
      <alignment vertical="center" wrapText="1"/>
    </xf>
    <xf numFmtId="0" fontId="79" fillId="17" borderId="9" xfId="0" applyFont="1" applyFill="1" applyBorder="1" applyAlignment="1">
      <alignment vertical="center" wrapText="1"/>
    </xf>
    <xf numFmtId="0" fontId="79" fillId="17" borderId="2" xfId="0" applyFont="1" applyFill="1" applyBorder="1" applyAlignment="1">
      <alignment horizontal="left" vertical="center" wrapText="1"/>
    </xf>
    <xf numFmtId="10" fontId="16" fillId="18" borderId="1" xfId="1" applyNumberFormat="1" applyFont="1" applyFill="1" applyBorder="1" applyAlignment="1" applyProtection="1">
      <alignment vertical="center"/>
    </xf>
    <xf numFmtId="0" fontId="79" fillId="17" borderId="13" xfId="0" applyFont="1" applyFill="1" applyBorder="1" applyAlignment="1">
      <alignment horizontal="left" vertical="center" wrapText="1"/>
    </xf>
    <xf numFmtId="0" fontId="6" fillId="0" borderId="15" xfId="0" applyFont="1" applyBorder="1" applyAlignment="1">
      <alignment horizontal="center" vertical="center"/>
    </xf>
    <xf numFmtId="0" fontId="6" fillId="0" borderId="1" xfId="0" applyFont="1" applyBorder="1" applyAlignment="1">
      <alignment horizontal="center" vertical="center" wrapText="1"/>
    </xf>
    <xf numFmtId="0" fontId="0" fillId="0" borderId="15" xfId="0" applyBorder="1" applyAlignment="1">
      <alignment wrapText="1"/>
    </xf>
    <xf numFmtId="0" fontId="2" fillId="0" borderId="1" xfId="0" applyFont="1" applyBorder="1" applyAlignment="1">
      <alignment horizontal="left" vertical="center" wrapText="1"/>
    </xf>
    <xf numFmtId="0" fontId="79" fillId="17" borderId="1" xfId="0" applyFont="1" applyFill="1" applyBorder="1" applyAlignment="1">
      <alignment horizontal="left" vertical="center" wrapText="1"/>
    </xf>
    <xf numFmtId="0" fontId="79" fillId="17" borderId="14" xfId="0" applyFont="1" applyFill="1" applyBorder="1" applyAlignment="1">
      <alignment horizontal="left" vertical="center" wrapText="1"/>
    </xf>
    <xf numFmtId="0" fontId="79" fillId="17" borderId="2" xfId="0" applyFont="1" applyFill="1" applyBorder="1" applyAlignment="1">
      <alignment vertical="center" wrapText="1"/>
    </xf>
    <xf numFmtId="9" fontId="79" fillId="17" borderId="13" xfId="1" applyFont="1" applyFill="1" applyBorder="1" applyAlignment="1" applyProtection="1">
      <alignment horizontal="center" vertical="center"/>
    </xf>
    <xf numFmtId="0" fontId="79" fillId="17" borderId="15" xfId="0" applyFont="1" applyFill="1" applyBorder="1" applyAlignment="1">
      <alignment horizontal="left" vertical="center"/>
    </xf>
    <xf numFmtId="0" fontId="0" fillId="9" borderId="0" xfId="0" applyFill="1"/>
    <xf numFmtId="0" fontId="6" fillId="9" borderId="0" xfId="0" applyFont="1" applyFill="1" applyAlignment="1">
      <alignment vertical="center" wrapText="1"/>
    </xf>
    <xf numFmtId="0" fontId="7" fillId="9" borderId="0" xfId="0" applyFont="1" applyFill="1"/>
    <xf numFmtId="0" fontId="34" fillId="9" borderId="0" xfId="0" applyFont="1" applyFill="1"/>
    <xf numFmtId="0" fontId="2" fillId="9" borderId="0" xfId="0" applyFont="1" applyFill="1"/>
    <xf numFmtId="0" fontId="0" fillId="9" borderId="0" xfId="0" applyFill="1" applyAlignment="1">
      <alignment wrapText="1"/>
    </xf>
    <xf numFmtId="0" fontId="0" fillId="9" borderId="0" xfId="0" applyFill="1" applyAlignment="1">
      <alignment vertical="center" wrapText="1"/>
    </xf>
    <xf numFmtId="0" fontId="0" fillId="9" borderId="0" xfId="0" applyFill="1" applyAlignment="1">
      <alignment vertical="center"/>
    </xf>
    <xf numFmtId="0" fontId="0" fillId="9" borderId="0" xfId="0" applyFill="1" applyAlignment="1">
      <alignment horizontal="left" vertical="center"/>
    </xf>
    <xf numFmtId="0" fontId="6" fillId="9" borderId="0" xfId="0" applyFont="1" applyFill="1" applyAlignment="1">
      <alignment horizontal="center" vertical="center" wrapText="1"/>
    </xf>
    <xf numFmtId="0" fontId="0" fillId="9" borderId="0" xfId="0" applyFill="1" applyAlignment="1">
      <alignment horizontal="center" vertical="center"/>
    </xf>
    <xf numFmtId="0" fontId="5" fillId="9" borderId="0" xfId="0" applyFont="1" applyFill="1"/>
    <xf numFmtId="0" fontId="22" fillId="9" borderId="0" xfId="5" applyFont="1" applyFill="1">
      <alignment vertical="center"/>
    </xf>
    <xf numFmtId="0" fontId="2" fillId="9" borderId="0" xfId="5" applyFont="1" applyFill="1">
      <alignment vertical="center"/>
    </xf>
    <xf numFmtId="0" fontId="2" fillId="9" borderId="0" xfId="3" applyFont="1" applyFill="1">
      <alignment vertical="center"/>
    </xf>
    <xf numFmtId="0" fontId="57" fillId="9" borderId="0" xfId="5" applyFont="1" applyFill="1" applyAlignment="1">
      <alignment vertical="top"/>
    </xf>
    <xf numFmtId="0" fontId="16" fillId="9" borderId="0" xfId="2" applyFont="1" applyFill="1" applyBorder="1" applyAlignment="1">
      <alignment vertical="center"/>
    </xf>
    <xf numFmtId="0" fontId="2" fillId="9" borderId="0" xfId="3" quotePrefix="1" applyFont="1" applyFill="1" applyAlignment="1">
      <alignment horizontal="right" vertical="center"/>
    </xf>
    <xf numFmtId="0" fontId="16" fillId="9" borderId="0" xfId="4" applyFont="1" applyFill="1" applyBorder="1" applyAlignment="1">
      <alignment vertical="center"/>
    </xf>
    <xf numFmtId="3" fontId="2" fillId="9" borderId="0" xfId="6" applyFont="1" applyFill="1" applyBorder="1" applyAlignment="1">
      <alignment horizontal="center" vertical="center"/>
      <protection locked="0"/>
    </xf>
    <xf numFmtId="0" fontId="18" fillId="9" borderId="0" xfId="2" applyFont="1" applyFill="1" applyBorder="1" applyAlignment="1">
      <alignment vertical="center"/>
    </xf>
    <xf numFmtId="0" fontId="17" fillId="9" borderId="0" xfId="3" applyFont="1" applyFill="1">
      <alignment vertical="center"/>
    </xf>
    <xf numFmtId="0" fontId="50" fillId="9" borderId="0" xfId="0" applyFont="1" applyFill="1" applyAlignment="1">
      <alignment vertical="center"/>
    </xf>
    <xf numFmtId="0" fontId="7" fillId="9" borderId="0" xfId="0" applyFont="1" applyFill="1" applyAlignment="1">
      <alignment vertical="center"/>
    </xf>
    <xf numFmtId="0" fontId="34" fillId="9" borderId="0" xfId="0" applyFont="1" applyFill="1" applyAlignment="1">
      <alignment vertical="center"/>
    </xf>
    <xf numFmtId="0" fontId="0" fillId="9" borderId="0" xfId="0" applyFill="1" applyAlignment="1">
      <alignment horizontal="center"/>
    </xf>
    <xf numFmtId="0" fontId="32" fillId="9" borderId="0" xfId="0" applyFont="1" applyFill="1" applyAlignment="1">
      <alignment vertical="center"/>
    </xf>
    <xf numFmtId="0" fontId="2" fillId="9" borderId="0" xfId="0" applyFont="1" applyFill="1" applyAlignment="1">
      <alignment vertical="center"/>
    </xf>
    <xf numFmtId="0" fontId="16" fillId="9" borderId="0" xfId="0" applyFont="1" applyFill="1"/>
    <xf numFmtId="0" fontId="2" fillId="9" borderId="0" xfId="0" applyFont="1" applyFill="1" applyAlignment="1">
      <alignment horizontal="center" vertical="center" wrapText="1"/>
    </xf>
    <xf numFmtId="0" fontId="6" fillId="9" borderId="0" xfId="0" applyFont="1" applyFill="1"/>
    <xf numFmtId="0" fontId="30" fillId="9" borderId="0" xfId="0" applyFont="1" applyFill="1" applyAlignment="1">
      <alignment horizontal="center" vertical="center"/>
    </xf>
    <xf numFmtId="0" fontId="16" fillId="9" borderId="0" xfId="0" applyFont="1" applyFill="1" applyAlignment="1">
      <alignment vertical="center"/>
    </xf>
    <xf numFmtId="0" fontId="0" fillId="9" borderId="0" xfId="0" applyFill="1" applyAlignment="1">
      <alignment horizontal="center" vertical="center" wrapText="1"/>
    </xf>
    <xf numFmtId="0" fontId="16" fillId="9" borderId="0" xfId="5" applyFont="1" applyFill="1">
      <alignment vertical="center"/>
    </xf>
    <xf numFmtId="0" fontId="37" fillId="9" borderId="0" xfId="0" applyFont="1" applyFill="1"/>
    <xf numFmtId="0" fontId="36" fillId="9" borderId="0" xfId="0" applyFont="1" applyFill="1" applyAlignment="1">
      <alignment wrapText="1"/>
    </xf>
    <xf numFmtId="0" fontId="19" fillId="9" borderId="0" xfId="0" applyFont="1" applyFill="1" applyAlignment="1">
      <alignment vertical="center" wrapText="1"/>
    </xf>
    <xf numFmtId="0" fontId="36" fillId="9" borderId="0" xfId="0" applyFont="1" applyFill="1" applyAlignment="1">
      <alignment vertical="center" wrapText="1"/>
    </xf>
    <xf numFmtId="0" fontId="7" fillId="9" borderId="0" xfId="0" applyFont="1" applyFill="1" applyAlignment="1">
      <alignment horizontal="center" vertical="center"/>
    </xf>
    <xf numFmtId="0" fontId="42" fillId="9" borderId="0" xfId="0" applyFont="1" applyFill="1" applyAlignment="1">
      <alignment vertical="center"/>
    </xf>
    <xf numFmtId="0" fontId="0" fillId="9" borderId="5" xfId="0" applyFill="1" applyBorder="1"/>
    <xf numFmtId="0" fontId="19" fillId="9" borderId="0" xfId="0" applyFont="1" applyFill="1"/>
    <xf numFmtId="0" fontId="9" fillId="9" borderId="0" xfId="0" applyFont="1" applyFill="1"/>
    <xf numFmtId="0" fontId="72" fillId="9" borderId="0" xfId="0" applyFont="1" applyFill="1" applyAlignment="1">
      <alignment vertical="center"/>
    </xf>
    <xf numFmtId="0" fontId="14" fillId="9" borderId="0" xfId="0" applyFont="1" applyFill="1"/>
    <xf numFmtId="0" fontId="58" fillId="9" borderId="0" xfId="0" applyFont="1" applyFill="1" applyAlignment="1">
      <alignment horizontal="left" vertical="center"/>
    </xf>
    <xf numFmtId="0" fontId="41" fillId="9" borderId="0" xfId="0" applyFont="1" applyFill="1" applyAlignment="1">
      <alignment vertical="center" wrapText="1"/>
    </xf>
    <xf numFmtId="0" fontId="24" fillId="9" borderId="0" xfId="0" applyFont="1" applyFill="1" applyAlignment="1">
      <alignment vertical="center"/>
    </xf>
    <xf numFmtId="0" fontId="2" fillId="9" borderId="0" xfId="0" applyFont="1" applyFill="1" applyAlignment="1">
      <alignment horizontal="left" vertical="center"/>
    </xf>
    <xf numFmtId="0" fontId="58" fillId="9" borderId="0" xfId="5" applyFont="1" applyFill="1" applyAlignment="1">
      <alignment horizontal="left" vertical="center"/>
    </xf>
    <xf numFmtId="0" fontId="58" fillId="9" borderId="0" xfId="4" applyFont="1" applyFill="1" applyBorder="1" applyAlignment="1">
      <alignment horizontal="left" vertical="center"/>
    </xf>
    <xf numFmtId="0" fontId="16" fillId="9" borderId="0" xfId="4" applyFont="1" applyFill="1" applyBorder="1" applyAlignment="1">
      <alignment horizontal="left" vertical="center"/>
    </xf>
    <xf numFmtId="0" fontId="18" fillId="9" borderId="0" xfId="4" applyFont="1" applyFill="1" applyBorder="1" applyAlignment="1">
      <alignment horizontal="left" vertical="center"/>
    </xf>
    <xf numFmtId="0" fontId="23" fillId="9" borderId="0" xfId="4" applyFont="1" applyFill="1" applyBorder="1" applyAlignment="1">
      <alignment horizontal="left" vertical="center"/>
    </xf>
    <xf numFmtId="0" fontId="36" fillId="9" borderId="0" xfId="0" applyFont="1" applyFill="1" applyAlignment="1">
      <alignment horizontal="center" vertical="center" wrapText="1"/>
    </xf>
    <xf numFmtId="0" fontId="74" fillId="9" borderId="0" xfId="0" applyFont="1" applyFill="1" applyAlignment="1">
      <alignment vertical="center"/>
    </xf>
    <xf numFmtId="0" fontId="45" fillId="9" borderId="0" xfId="0" applyFont="1" applyFill="1" applyAlignment="1">
      <alignment vertical="center"/>
    </xf>
    <xf numFmtId="0" fontId="45" fillId="9" borderId="0" xfId="0" applyFont="1" applyFill="1" applyAlignment="1">
      <alignment vertical="center" wrapText="1"/>
    </xf>
    <xf numFmtId="0" fontId="1" fillId="9" borderId="0" xfId="0" applyFont="1" applyFill="1" applyAlignment="1">
      <alignment vertical="center"/>
    </xf>
    <xf numFmtId="0" fontId="1" fillId="9" borderId="0" xfId="0" applyFont="1" applyFill="1" applyAlignment="1">
      <alignment vertical="center" wrapText="1"/>
    </xf>
    <xf numFmtId="0" fontId="13" fillId="9" borderId="0" xfId="0" applyFont="1" applyFill="1" applyAlignment="1">
      <alignment vertical="center"/>
    </xf>
    <xf numFmtId="0" fontId="3" fillId="9" borderId="0" xfId="0" applyFont="1" applyFill="1" applyAlignment="1">
      <alignment horizontal="left" vertical="center"/>
    </xf>
    <xf numFmtId="0" fontId="0" fillId="9" borderId="0" xfId="0" applyFill="1" applyAlignment="1">
      <alignment horizontal="left"/>
    </xf>
    <xf numFmtId="43" fontId="0" fillId="9" borderId="0" xfId="0" applyNumberFormat="1" applyFill="1"/>
    <xf numFmtId="0" fontId="15" fillId="9" borderId="0" xfId="0" applyFont="1" applyFill="1"/>
    <xf numFmtId="0" fontId="69" fillId="9" borderId="0" xfId="0" applyFont="1" applyFill="1" applyAlignment="1">
      <alignment vertical="center" wrapText="1"/>
    </xf>
    <xf numFmtId="0" fontId="70" fillId="9" borderId="5" xfId="0" applyFont="1" applyFill="1" applyBorder="1" applyAlignment="1">
      <alignment vertical="center" wrapText="1"/>
    </xf>
    <xf numFmtId="0" fontId="67" fillId="9" borderId="4" xfId="0" applyFont="1" applyFill="1" applyBorder="1" applyAlignment="1">
      <alignment horizontal="left" vertical="center"/>
    </xf>
    <xf numFmtId="0" fontId="5" fillId="9" borderId="0" xfId="0" applyFont="1" applyFill="1" applyAlignment="1">
      <alignment wrapText="1"/>
    </xf>
    <xf numFmtId="0" fontId="29" fillId="9" borderId="0" xfId="0" applyFont="1" applyFill="1" applyAlignment="1">
      <alignment vertical="center" wrapText="1"/>
    </xf>
    <xf numFmtId="0" fontId="54" fillId="9" borderId="0" xfId="0" applyFont="1" applyFill="1"/>
    <xf numFmtId="0" fontId="15" fillId="9" borderId="0" xfId="0" applyFont="1" applyFill="1" applyAlignment="1">
      <alignment wrapText="1"/>
    </xf>
    <xf numFmtId="0" fontId="0" fillId="9" borderId="0" xfId="0" applyFill="1" applyAlignment="1">
      <alignment vertical="top" wrapText="1"/>
    </xf>
    <xf numFmtId="0" fontId="29" fillId="9" borderId="0" xfId="0" applyFont="1" applyFill="1"/>
    <xf numFmtId="0" fontId="0" fillId="9" borderId="6" xfId="0" applyFill="1" applyBorder="1" applyAlignment="1">
      <alignment horizontal="left" vertical="center" wrapText="1"/>
    </xf>
    <xf numFmtId="0" fontId="0" fillId="9" borderId="14" xfId="0" applyFill="1" applyBorder="1" applyAlignment="1">
      <alignment horizontal="left" vertical="center" wrapText="1"/>
    </xf>
    <xf numFmtId="0" fontId="15" fillId="9" borderId="0" xfId="0" applyFont="1" applyFill="1" applyAlignment="1">
      <alignment vertical="center"/>
    </xf>
    <xf numFmtId="0" fontId="37" fillId="9" borderId="0" xfId="0" applyFont="1" applyFill="1" applyAlignment="1">
      <alignment vertical="center"/>
    </xf>
    <xf numFmtId="0" fontId="6" fillId="9" borderId="0" xfId="0" applyFont="1" applyFill="1" applyAlignment="1">
      <alignment vertical="center"/>
    </xf>
    <xf numFmtId="0" fontId="3" fillId="9" borderId="0" xfId="0" applyFont="1" applyFill="1" applyAlignment="1">
      <alignment vertical="center"/>
    </xf>
    <xf numFmtId="0" fontId="54" fillId="9" borderId="0" xfId="0" applyFont="1" applyFill="1" applyAlignment="1">
      <alignment horizontal="center" vertical="center"/>
    </xf>
    <xf numFmtId="0" fontId="56" fillId="9" borderId="0" xfId="0" applyFont="1" applyFill="1"/>
    <xf numFmtId="4" fontId="0" fillId="9" borderId="0" xfId="0" applyNumberFormat="1" applyFill="1"/>
    <xf numFmtId="0" fontId="40" fillId="9" borderId="0" xfId="0" applyFont="1" applyFill="1" applyAlignment="1">
      <alignment vertical="center" wrapText="1"/>
    </xf>
    <xf numFmtId="0" fontId="32" fillId="9" borderId="0" xfId="0" applyFont="1" applyFill="1"/>
    <xf numFmtId="0" fontId="33" fillId="9" borderId="0" xfId="0" applyFont="1" applyFill="1" applyAlignment="1">
      <alignment wrapText="1"/>
    </xf>
    <xf numFmtId="0" fontId="75" fillId="9" borderId="0" xfId="0" applyFont="1" applyFill="1"/>
    <xf numFmtId="0" fontId="0" fillId="9" borderId="5" xfId="0" applyFill="1" applyBorder="1" applyAlignment="1">
      <alignment horizontal="center" vertical="center" wrapText="1"/>
    </xf>
    <xf numFmtId="0" fontId="0" fillId="9" borderId="12" xfId="0" applyFill="1" applyBorder="1" applyAlignment="1">
      <alignment horizontal="center" vertical="center" wrapText="1"/>
    </xf>
    <xf numFmtId="0" fontId="27" fillId="9" borderId="0" xfId="0" applyFont="1" applyFill="1" applyAlignment="1">
      <alignment vertical="center" wrapText="1"/>
    </xf>
    <xf numFmtId="0" fontId="2" fillId="9" borderId="0" xfId="0" applyFont="1" applyFill="1" applyAlignment="1">
      <alignment horizontal="center" vertical="center"/>
    </xf>
    <xf numFmtId="0" fontId="2" fillId="9" borderId="5" xfId="0" applyFont="1" applyFill="1" applyBorder="1" applyAlignment="1">
      <alignment vertical="center"/>
    </xf>
    <xf numFmtId="0" fontId="35" fillId="9" borderId="0" xfId="0" applyFont="1" applyFill="1" applyAlignment="1">
      <alignment horizontal="left" vertical="top" wrapText="1"/>
    </xf>
    <xf numFmtId="0" fontId="6" fillId="9" borderId="0" xfId="0" applyFont="1" applyFill="1" applyAlignment="1">
      <alignment horizontal="center"/>
    </xf>
    <xf numFmtId="0" fontId="2" fillId="9" borderId="0" xfId="3" applyFont="1" applyFill="1" applyAlignment="1">
      <alignment horizontal="left" vertical="center" wrapText="1" indent="1"/>
    </xf>
    <xf numFmtId="0" fontId="2" fillId="9" borderId="0" xfId="5" applyFont="1" applyFill="1" applyAlignment="1">
      <alignment horizontal="left" vertical="center" wrapText="1" indent="1"/>
    </xf>
    <xf numFmtId="0" fontId="2" fillId="9" borderId="0" xfId="5" applyFont="1" applyFill="1" applyAlignment="1">
      <alignment vertical="top" wrapText="1"/>
    </xf>
    <xf numFmtId="0" fontId="16" fillId="9" borderId="0" xfId="4" applyFont="1" applyFill="1" applyBorder="1" applyAlignment="1">
      <alignment vertical="center" wrapText="1"/>
    </xf>
    <xf numFmtId="0" fontId="16" fillId="9" borderId="0" xfId="4" applyFont="1" applyFill="1" applyBorder="1" applyAlignment="1">
      <alignment horizontal="left" vertical="center" indent="1"/>
    </xf>
    <xf numFmtId="0" fontId="2" fillId="9" borderId="0" xfId="5" applyFont="1" applyFill="1" applyAlignment="1">
      <alignment vertical="center" wrapText="1"/>
    </xf>
    <xf numFmtId="0" fontId="4" fillId="9" borderId="0" xfId="0" applyFont="1" applyFill="1" applyAlignment="1">
      <alignment vertical="top"/>
    </xf>
    <xf numFmtId="0" fontId="16" fillId="9" borderId="0" xfId="7" applyFont="1" applyFill="1" applyBorder="1" applyAlignment="1">
      <alignment horizontal="center" vertical="center" wrapText="1"/>
    </xf>
    <xf numFmtId="0" fontId="52" fillId="9" borderId="0" xfId="5" applyFont="1" applyFill="1" applyAlignment="1">
      <alignment vertical="top"/>
    </xf>
    <xf numFmtId="0" fontId="25" fillId="9" borderId="0" xfId="0" applyFont="1" applyFill="1" applyAlignment="1">
      <alignment vertical="top"/>
    </xf>
    <xf numFmtId="0" fontId="0" fillId="9" borderId="0" xfId="0" applyFill="1" applyAlignment="1">
      <alignment vertical="top"/>
    </xf>
    <xf numFmtId="0" fontId="22" fillId="9" borderId="0" xfId="5" applyFont="1" applyFill="1" applyAlignment="1">
      <alignment vertical="top"/>
    </xf>
    <xf numFmtId="0" fontId="22" fillId="9" borderId="0" xfId="5" applyFont="1" applyFill="1" applyAlignment="1">
      <alignment vertical="top" wrapText="1"/>
    </xf>
    <xf numFmtId="0" fontId="2" fillId="9" borderId="0" xfId="0" applyFont="1" applyFill="1" applyAlignment="1">
      <alignment vertical="top"/>
    </xf>
    <xf numFmtId="10" fontId="0" fillId="9" borderId="0" xfId="1" applyNumberFormat="1" applyFont="1" applyFill="1"/>
    <xf numFmtId="0" fontId="34" fillId="9" borderId="9" xfId="0" applyFont="1" applyFill="1" applyBorder="1" applyAlignment="1">
      <alignment horizontal="left" vertical="center"/>
    </xf>
    <xf numFmtId="0" fontId="22" fillId="9" borderId="0" xfId="0" applyFont="1" applyFill="1" applyAlignment="1">
      <alignment horizontal="center" vertical="center"/>
    </xf>
    <xf numFmtId="0" fontId="22" fillId="9" borderId="0" xfId="0" applyFont="1" applyFill="1"/>
    <xf numFmtId="0" fontId="62" fillId="9" borderId="0" xfId="0" applyFont="1" applyFill="1" applyAlignment="1">
      <alignment vertical="center" wrapText="1"/>
    </xf>
    <xf numFmtId="0" fontId="61" fillId="9" borderId="0" xfId="0" applyFont="1" applyFill="1" applyAlignment="1">
      <alignment vertical="center" wrapText="1"/>
    </xf>
    <xf numFmtId="0" fontId="39" fillId="9" borderId="0" xfId="0" applyFont="1" applyFill="1" applyAlignment="1">
      <alignment vertical="center" wrapText="1"/>
    </xf>
    <xf numFmtId="0" fontId="39" fillId="9" borderId="0" xfId="0" applyFont="1" applyFill="1"/>
    <xf numFmtId="0" fontId="63" fillId="9" borderId="0" xfId="0" applyFont="1" applyFill="1" applyAlignment="1">
      <alignment vertical="center" wrapText="1"/>
    </xf>
    <xf numFmtId="0" fontId="64" fillId="9" borderId="0" xfId="0" applyFont="1" applyFill="1" applyAlignment="1">
      <alignment horizontal="left" vertical="center" wrapText="1"/>
    </xf>
    <xf numFmtId="0" fontId="66" fillId="14" borderId="2" xfId="0" applyFont="1" applyFill="1" applyBorder="1" applyAlignment="1">
      <alignment vertical="center"/>
    </xf>
    <xf numFmtId="0" fontId="66" fillId="14" borderId="3" xfId="0" applyFont="1" applyFill="1" applyBorder="1" applyAlignment="1">
      <alignment vertical="center"/>
    </xf>
    <xf numFmtId="0" fontId="66" fillId="14" borderId="1" xfId="0" applyFont="1" applyFill="1" applyBorder="1" applyAlignment="1">
      <alignment vertical="center"/>
    </xf>
    <xf numFmtId="0" fontId="0" fillId="9" borderId="4" xfId="0" applyFill="1" applyBorder="1" applyAlignment="1">
      <alignment vertical="center"/>
    </xf>
    <xf numFmtId="0" fontId="16" fillId="14" borderId="3" xfId="0" applyFont="1" applyFill="1" applyBorder="1" applyAlignment="1">
      <alignment vertical="center" wrapText="1"/>
    </xf>
    <xf numFmtId="0" fontId="16" fillId="14" borderId="1" xfId="0" applyFont="1" applyFill="1" applyBorder="1" applyAlignment="1">
      <alignment vertical="center" wrapText="1"/>
    </xf>
    <xf numFmtId="0" fontId="89" fillId="14" borderId="2" xfId="0" applyFont="1" applyFill="1" applyBorder="1" applyAlignment="1">
      <alignment vertical="center" wrapText="1"/>
    </xf>
    <xf numFmtId="0" fontId="0" fillId="10" borderId="0" xfId="0" applyFill="1" applyAlignment="1">
      <alignment horizontal="center" vertical="center" wrapText="1"/>
    </xf>
    <xf numFmtId="0" fontId="0" fillId="10" borderId="0" xfId="0" applyFill="1" applyAlignment="1">
      <alignment horizontal="justify" vertical="center" wrapText="1"/>
    </xf>
    <xf numFmtId="0" fontId="0" fillId="10" borderId="0" xfId="0" applyFill="1" applyAlignment="1">
      <alignment vertical="center"/>
    </xf>
    <xf numFmtId="0" fontId="16" fillId="17" borderId="13" xfId="0" applyFont="1" applyFill="1" applyBorder="1" applyAlignment="1">
      <alignment horizontal="center" vertical="center" wrapText="1"/>
    </xf>
    <xf numFmtId="0" fontId="16" fillId="17" borderId="2" xfId="0" applyFont="1" applyFill="1" applyBorder="1" applyAlignment="1">
      <alignment horizontal="left" vertical="center" wrapText="1"/>
    </xf>
    <xf numFmtId="0" fontId="89" fillId="17" borderId="2" xfId="0" applyFont="1" applyFill="1" applyBorder="1" applyAlignment="1">
      <alignment horizontal="left" vertical="center" wrapText="1"/>
    </xf>
    <xf numFmtId="0" fontId="89" fillId="17" borderId="13" xfId="0" applyFont="1" applyFill="1" applyBorder="1" applyAlignment="1">
      <alignment horizontal="left" vertical="center" wrapText="1"/>
    </xf>
    <xf numFmtId="0" fontId="89" fillId="14" borderId="13" xfId="0" applyFont="1" applyFill="1" applyBorder="1" applyAlignment="1">
      <alignment horizontal="left" vertical="center" wrapText="1"/>
    </xf>
    <xf numFmtId="0" fontId="2" fillId="14" borderId="13" xfId="0" applyFont="1" applyFill="1" applyBorder="1" applyAlignment="1">
      <alignment horizontal="center" vertical="center" wrapText="1"/>
    </xf>
    <xf numFmtId="0" fontId="16" fillId="14" borderId="13" xfId="0" applyFont="1" applyFill="1" applyBorder="1" applyAlignment="1">
      <alignment horizontal="center" vertical="center" wrapText="1"/>
    </xf>
    <xf numFmtId="0" fontId="2" fillId="14" borderId="13" xfId="0" applyFont="1" applyFill="1" applyBorder="1" applyAlignment="1">
      <alignment horizontal="center" vertical="center"/>
    </xf>
    <xf numFmtId="0" fontId="6" fillId="17" borderId="13" xfId="0" applyFont="1" applyFill="1" applyBorder="1" applyAlignment="1">
      <alignment horizontal="center" vertical="center" wrapText="1"/>
    </xf>
    <xf numFmtId="0" fontId="89" fillId="17" borderId="13" xfId="0" applyFont="1" applyFill="1" applyBorder="1" applyAlignment="1">
      <alignment horizontal="left" vertical="center" wrapText="1" indent="2"/>
    </xf>
    <xf numFmtId="0" fontId="2" fillId="0" borderId="4" xfId="27" applyFont="1" applyBorder="1" applyAlignment="1">
      <alignment horizontal="left" indent="1"/>
    </xf>
    <xf numFmtId="0" fontId="2" fillId="0" borderId="10" xfId="27" applyFont="1" applyBorder="1" applyAlignment="1">
      <alignment horizontal="left" indent="1"/>
    </xf>
    <xf numFmtId="0" fontId="27" fillId="0" borderId="0" xfId="0" applyFont="1"/>
    <xf numFmtId="0" fontId="5" fillId="0" borderId="0" xfId="0" applyFont="1"/>
    <xf numFmtId="0" fontId="2" fillId="0" borderId="0" xfId="0" applyFont="1" applyAlignment="1">
      <alignment horizontal="left" wrapText="1"/>
    </xf>
    <xf numFmtId="0" fontId="21" fillId="0" borderId="0" xfId="0" applyFont="1" applyAlignment="1">
      <alignment horizontal="left" wrapText="1"/>
    </xf>
    <xf numFmtId="0" fontId="16" fillId="0" borderId="0" xfId="8" applyFont="1" applyAlignment="1">
      <alignment horizontal="left" vertical="center"/>
    </xf>
    <xf numFmtId="0" fontId="79" fillId="17" borderId="10" xfId="0" applyFont="1" applyFill="1" applyBorder="1" applyAlignment="1">
      <alignment horizontal="center" vertical="center"/>
    </xf>
    <xf numFmtId="0" fontId="79" fillId="17" borderId="3" xfId="0" applyFont="1" applyFill="1" applyBorder="1" applyAlignment="1">
      <alignment horizontal="center" vertical="center"/>
    </xf>
    <xf numFmtId="0" fontId="79" fillId="17" borderId="1" xfId="0" applyFont="1" applyFill="1" applyBorder="1" applyAlignment="1">
      <alignment horizontal="center" vertical="center"/>
    </xf>
    <xf numFmtId="0" fontId="79" fillId="17" borderId="1" xfId="0" applyFont="1" applyFill="1" applyBorder="1" applyAlignment="1">
      <alignment horizontal="center" vertical="center" wrapText="1"/>
    </xf>
    <xf numFmtId="0" fontId="79" fillId="17" borderId="11" xfId="0" applyFont="1" applyFill="1" applyBorder="1" applyAlignment="1">
      <alignment horizontal="center" vertical="center"/>
    </xf>
    <xf numFmtId="0" fontId="79" fillId="17" borderId="8" xfId="0" applyFont="1" applyFill="1" applyBorder="1" applyAlignment="1">
      <alignment horizontal="center" vertical="center"/>
    </xf>
    <xf numFmtId="0" fontId="79" fillId="17" borderId="12" xfId="0" applyFont="1" applyFill="1" applyBorder="1" applyAlignment="1">
      <alignment horizontal="center" vertical="center"/>
    </xf>
    <xf numFmtId="0" fontId="1" fillId="9" borderId="2" xfId="0" applyFont="1" applyFill="1" applyBorder="1" applyAlignment="1">
      <alignment vertical="center"/>
    </xf>
    <xf numFmtId="3" fontId="2" fillId="0" borderId="3"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0" fontId="0" fillId="0" borderId="5" xfId="0" applyBorder="1"/>
    <xf numFmtId="14" fontId="84" fillId="17" borderId="13" xfId="0" applyNumberFormat="1" applyFont="1" applyFill="1" applyBorder="1" applyAlignment="1">
      <alignment horizontal="center" vertical="center" wrapText="1"/>
    </xf>
    <xf numFmtId="4" fontId="2" fillId="18" borderId="13" xfId="28" applyNumberFormat="1" applyFont="1" applyFill="1" applyBorder="1" applyAlignment="1" applyProtection="1">
      <alignment vertical="center" wrapText="1"/>
    </xf>
    <xf numFmtId="0" fontId="1" fillId="9" borderId="2"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0" fontId="2" fillId="10" borderId="14" xfId="0" applyFont="1" applyFill="1" applyBorder="1" applyAlignment="1">
      <alignment vertical="center"/>
    </xf>
    <xf numFmtId="0" fontId="2" fillId="10" borderId="13" xfId="0" applyFont="1" applyFill="1" applyBorder="1" applyAlignment="1">
      <alignment vertical="center"/>
    </xf>
    <xf numFmtId="4" fontId="2" fillId="10" borderId="13" xfId="28" applyNumberFormat="1" applyFont="1" applyFill="1" applyBorder="1" applyAlignment="1" applyProtection="1">
      <alignment vertical="center" wrapText="1"/>
    </xf>
    <xf numFmtId="4" fontId="2" fillId="0" borderId="13" xfId="28" applyNumberFormat="1" applyFont="1" applyFill="1" applyBorder="1" applyAlignment="1" applyProtection="1">
      <alignment vertical="center" wrapText="1"/>
    </xf>
    <xf numFmtId="4" fontId="4" fillId="19" borderId="13" xfId="0" applyNumberFormat="1" applyFont="1" applyFill="1" applyBorder="1" applyAlignment="1">
      <alignment vertical="center" wrapText="1"/>
    </xf>
    <xf numFmtId="0" fontId="79" fillId="17" borderId="10" xfId="0" applyFont="1" applyFill="1" applyBorder="1" applyAlignment="1">
      <alignment vertical="center"/>
    </xf>
    <xf numFmtId="4" fontId="9" fillId="0" borderId="13" xfId="0" applyNumberFormat="1" applyFont="1" applyBorder="1" applyAlignment="1">
      <alignment vertical="center" wrapText="1"/>
    </xf>
    <xf numFmtId="171" fontId="0" fillId="0" borderId="0" xfId="0" applyNumberFormat="1"/>
    <xf numFmtId="0" fontId="90" fillId="0" borderId="0" xfId="0" applyFont="1" applyAlignment="1">
      <alignment vertical="center" wrapText="1"/>
    </xf>
    <xf numFmtId="0" fontId="90" fillId="0" borderId="5" xfId="0" applyFont="1" applyBorder="1" applyAlignment="1">
      <alignment vertical="center" wrapText="1"/>
    </xf>
    <xf numFmtId="0" fontId="69" fillId="0" borderId="5" xfId="0" applyFont="1" applyBorder="1" applyAlignment="1">
      <alignment vertical="center" wrapText="1"/>
    </xf>
    <xf numFmtId="0" fontId="91" fillId="0" borderId="13" xfId="0" applyFont="1" applyBorder="1"/>
    <xf numFmtId="3" fontId="22" fillId="0" borderId="13" xfId="0" applyNumberFormat="1" applyFont="1" applyBorder="1" applyAlignment="1">
      <alignment horizontal="right" vertical="center" wrapText="1"/>
    </xf>
    <xf numFmtId="49" fontId="34" fillId="19" borderId="13" xfId="0" applyNumberFormat="1" applyFont="1" applyFill="1" applyBorder="1" applyAlignment="1">
      <alignment vertical="center" wrapText="1"/>
    </xf>
    <xf numFmtId="3" fontId="92" fillId="0" borderId="13" xfId="0" applyNumberFormat="1" applyFont="1" applyBorder="1" applyAlignment="1">
      <alignment horizontal="right" vertical="center" wrapText="1"/>
    </xf>
    <xf numFmtId="0" fontId="93" fillId="0" borderId="0" xfId="0" applyFont="1" applyAlignment="1">
      <alignment vertical="center" wrapText="1"/>
    </xf>
    <xf numFmtId="0" fontId="69" fillId="0" borderId="11" xfId="0" applyFont="1" applyBorder="1" applyAlignment="1">
      <alignment vertical="center" wrapText="1"/>
    </xf>
    <xf numFmtId="0" fontId="2" fillId="4"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4" fillId="0" borderId="10" xfId="0" applyFont="1" applyBorder="1"/>
    <xf numFmtId="0" fontId="94" fillId="0" borderId="12" xfId="0" applyFont="1" applyBorder="1"/>
    <xf numFmtId="3" fontId="2" fillId="0" borderId="2" xfId="0" applyNumberFormat="1" applyFont="1" applyBorder="1" applyAlignment="1">
      <alignment horizontal="right" vertical="center" wrapText="1"/>
    </xf>
    <xf numFmtId="3" fontId="2" fillId="0" borderId="18" xfId="0" applyNumberFormat="1" applyFont="1" applyBorder="1" applyAlignment="1">
      <alignment horizontal="right" vertical="center" wrapText="1"/>
    </xf>
    <xf numFmtId="0" fontId="94" fillId="0" borderId="2" xfId="0" applyFont="1" applyBorder="1"/>
    <xf numFmtId="0" fontId="94" fillId="0" borderId="1" xfId="0" applyFont="1" applyBorder="1"/>
    <xf numFmtId="0" fontId="94" fillId="0" borderId="3" xfId="0" applyFont="1" applyBorder="1"/>
    <xf numFmtId="0" fontId="94" fillId="0" borderId="7" xfId="0" applyFont="1" applyBorder="1"/>
    <xf numFmtId="49" fontId="0" fillId="19" borderId="2" xfId="0" applyNumberFormat="1" applyFill="1" applyBorder="1" applyAlignment="1">
      <alignment vertical="center" wrapText="1"/>
    </xf>
    <xf numFmtId="0" fontId="94" fillId="0" borderId="4" xfId="0" applyFont="1" applyBorder="1"/>
    <xf numFmtId="0" fontId="94" fillId="0" borderId="8" xfId="0" applyFont="1" applyBorder="1"/>
    <xf numFmtId="0" fontId="79" fillId="17" borderId="2" xfId="0" applyFont="1" applyFill="1" applyBorder="1" applyAlignment="1">
      <alignment horizontal="left" vertical="center"/>
    </xf>
    <xf numFmtId="0" fontId="2" fillId="4" borderId="1" xfId="0" applyFont="1" applyFill="1" applyBorder="1" applyAlignment="1">
      <alignment horizontal="center" vertical="center" wrapText="1"/>
    </xf>
    <xf numFmtId="3" fontId="16" fillId="0" borderId="2" xfId="0" applyNumberFormat="1" applyFont="1" applyBorder="1" applyAlignment="1">
      <alignment horizontal="right" vertical="center" wrapText="1"/>
    </xf>
    <xf numFmtId="3" fontId="16" fillId="0" borderId="18" xfId="0" applyNumberFormat="1" applyFont="1" applyBorder="1" applyAlignment="1">
      <alignment horizontal="right" vertical="center" wrapText="1"/>
    </xf>
    <xf numFmtId="3" fontId="16" fillId="0" borderId="3" xfId="0" applyNumberFormat="1" applyFont="1" applyBorder="1" applyAlignment="1">
      <alignment horizontal="right" vertical="center" wrapText="1"/>
    </xf>
    <xf numFmtId="3" fontId="16" fillId="0" borderId="1" xfId="0" applyNumberFormat="1" applyFont="1" applyBorder="1" applyAlignment="1">
      <alignment horizontal="right" vertical="center" wrapText="1"/>
    </xf>
    <xf numFmtId="0" fontId="79" fillId="17" borderId="10" xfId="0" applyFont="1" applyFill="1" applyBorder="1" applyAlignment="1">
      <alignment horizontal="left" vertical="center"/>
    </xf>
    <xf numFmtId="0" fontId="79" fillId="17" borderId="4" xfId="0" applyFont="1" applyFill="1" applyBorder="1" applyAlignment="1">
      <alignment horizontal="left" vertical="center"/>
    </xf>
    <xf numFmtId="0" fontId="66" fillId="14" borderId="4" xfId="0" applyFont="1" applyFill="1" applyBorder="1" applyAlignment="1">
      <alignment horizontal="left" vertical="center"/>
    </xf>
    <xf numFmtId="0" fontId="2" fillId="0" borderId="15" xfId="0" applyFont="1" applyBorder="1" applyAlignment="1">
      <alignment horizontal="left" vertical="center" wrapText="1"/>
    </xf>
    <xf numFmtId="0" fontId="79" fillId="14" borderId="2" xfId="0" applyFont="1" applyFill="1" applyBorder="1" applyAlignment="1">
      <alignment vertical="center" wrapText="1"/>
    </xf>
    <xf numFmtId="0" fontId="79" fillId="14" borderId="3" xfId="0" applyFont="1" applyFill="1" applyBorder="1" applyAlignment="1">
      <alignment vertical="center" wrapText="1"/>
    </xf>
    <xf numFmtId="0" fontId="79" fillId="14" borderId="1" xfId="0" applyFont="1" applyFill="1" applyBorder="1" applyAlignment="1">
      <alignment vertical="center" wrapText="1"/>
    </xf>
    <xf numFmtId="0" fontId="62" fillId="9" borderId="0" xfId="0" applyFont="1" applyFill="1" applyAlignment="1">
      <alignment horizontal="left" vertical="center" wrapText="1"/>
    </xf>
    <xf numFmtId="0" fontId="63" fillId="9" borderId="0" xfId="0" applyFont="1" applyFill="1" applyAlignment="1">
      <alignment horizontal="left" vertical="center" wrapText="1"/>
    </xf>
    <xf numFmtId="0" fontId="61" fillId="9" borderId="0" xfId="0" applyFont="1" applyFill="1" applyAlignment="1">
      <alignment horizontal="left" vertical="center" wrapText="1"/>
    </xf>
    <xf numFmtId="3" fontId="2" fillId="0" borderId="13" xfId="0" applyNumberFormat="1" applyFont="1" applyBorder="1" applyAlignment="1">
      <alignment vertical="center"/>
    </xf>
    <xf numFmtId="3" fontId="2" fillId="18" borderId="13" xfId="0" applyNumberFormat="1" applyFont="1" applyFill="1" applyBorder="1" applyAlignment="1">
      <alignment horizontal="right" vertical="center"/>
    </xf>
    <xf numFmtId="0" fontId="0" fillId="10" borderId="0" xfId="0" applyFill="1" applyAlignment="1">
      <alignment horizontal="center"/>
    </xf>
    <xf numFmtId="0" fontId="95" fillId="10" borderId="0" xfId="0" applyFont="1" applyFill="1"/>
    <xf numFmtId="0" fontId="0" fillId="10" borderId="4" xfId="0" applyFill="1" applyBorder="1"/>
    <xf numFmtId="0" fontId="94" fillId="10" borderId="1" xfId="0" applyFont="1" applyFill="1" applyBorder="1" applyAlignment="1">
      <alignment vertical="center"/>
    </xf>
    <xf numFmtId="0" fontId="66" fillId="14" borderId="0" xfId="0" applyFont="1" applyFill="1" applyAlignment="1">
      <alignment horizontal="left" vertical="center"/>
    </xf>
    <xf numFmtId="49" fontId="0" fillId="19" borderId="13" xfId="0" applyNumberFormat="1" applyFill="1" applyBorder="1" applyAlignment="1">
      <alignment vertical="center" wrapText="1"/>
    </xf>
    <xf numFmtId="0" fontId="0" fillId="10" borderId="2" xfId="0" applyFill="1" applyBorder="1"/>
    <xf numFmtId="0" fontId="94" fillId="10" borderId="2" xfId="0" applyFont="1" applyFill="1" applyBorder="1" applyAlignment="1">
      <alignment vertical="center"/>
    </xf>
    <xf numFmtId="0" fontId="94" fillId="10" borderId="3" xfId="0" applyFont="1" applyFill="1" applyBorder="1" applyAlignment="1">
      <alignment vertical="center"/>
    </xf>
    <xf numFmtId="0" fontId="6" fillId="10" borderId="0" xfId="0" applyFont="1" applyFill="1"/>
    <xf numFmtId="0" fontId="16" fillId="10" borderId="0" xfId="4" applyFont="1" applyFill="1" applyBorder="1" applyAlignment="1">
      <alignment horizontal="left" vertical="center"/>
    </xf>
    <xf numFmtId="10" fontId="0" fillId="0" borderId="13" xfId="0" applyNumberFormat="1" applyBorder="1" applyAlignment="1">
      <alignment horizontal="right" vertical="center"/>
    </xf>
    <xf numFmtId="0" fontId="93" fillId="0" borderId="0" xfId="0" applyFont="1" applyAlignment="1">
      <alignment vertical="center"/>
    </xf>
    <xf numFmtId="0" fontId="56" fillId="0" borderId="0" xfId="0" applyFont="1" applyAlignment="1">
      <alignment horizontal="left" vertical="center"/>
    </xf>
    <xf numFmtId="0" fontId="16" fillId="10" borderId="11" xfId="4" applyFont="1" applyFill="1" applyBorder="1" applyAlignment="1">
      <alignment horizontal="left" vertical="center"/>
    </xf>
    <xf numFmtId="0" fontId="6" fillId="10" borderId="11" xfId="0" applyFont="1" applyFill="1" applyBorder="1"/>
    <xf numFmtId="0" fontId="96" fillId="0" borderId="0" xfId="0" applyFont="1" applyAlignment="1">
      <alignment vertical="center"/>
    </xf>
    <xf numFmtId="0" fontId="94" fillId="10" borderId="0" xfId="0" applyFont="1" applyFill="1" applyAlignment="1">
      <alignment horizontal="center"/>
    </xf>
    <xf numFmtId="0" fontId="0" fillId="0" borderId="4" xfId="0" applyBorder="1" applyAlignment="1">
      <alignment vertical="center" wrapText="1"/>
    </xf>
    <xf numFmtId="0" fontId="97" fillId="10" borderId="0" xfId="0" applyFont="1" applyFill="1"/>
    <xf numFmtId="0" fontId="98" fillId="17" borderId="3" xfId="0" applyFont="1" applyFill="1" applyBorder="1" applyAlignment="1">
      <alignment horizontal="center" vertical="center" wrapText="1"/>
    </xf>
    <xf numFmtId="0" fontId="79" fillId="17" borderId="15" xfId="0" applyFont="1" applyFill="1" applyBorder="1" applyAlignment="1">
      <alignment horizontal="center" vertical="center" wrapText="1"/>
    </xf>
    <xf numFmtId="0" fontId="0" fillId="0" borderId="10" xfId="0" applyBorder="1" applyAlignment="1">
      <alignment vertical="center" wrapText="1"/>
    </xf>
    <xf numFmtId="49" fontId="99" fillId="10" borderId="0" xfId="0" applyNumberFormat="1" applyFont="1" applyFill="1" applyAlignment="1">
      <alignment horizontal="center" vertical="center" wrapText="1"/>
    </xf>
    <xf numFmtId="3" fontId="100" fillId="0" borderId="13" xfId="0" applyNumberFormat="1" applyFont="1" applyBorder="1" applyAlignment="1">
      <alignment horizontal="right" vertical="center"/>
    </xf>
    <xf numFmtId="10" fontId="100" fillId="0" borderId="13" xfId="1" applyNumberFormat="1" applyFont="1" applyBorder="1" applyAlignment="1">
      <alignment horizontal="right" vertical="center"/>
    </xf>
    <xf numFmtId="0" fontId="99" fillId="10" borderId="1" xfId="0" applyFont="1" applyFill="1" applyBorder="1" applyAlignment="1">
      <alignment vertical="center"/>
    </xf>
    <xf numFmtId="10" fontId="101" fillId="18" borderId="13" xfId="1" applyNumberFormat="1" applyFont="1" applyFill="1" applyBorder="1" applyAlignment="1">
      <alignment horizontal="right" vertical="center"/>
    </xf>
    <xf numFmtId="3" fontId="101" fillId="18" borderId="13" xfId="0" applyNumberFormat="1" applyFont="1" applyFill="1" applyBorder="1" applyAlignment="1">
      <alignment horizontal="right" vertical="center"/>
    </xf>
    <xf numFmtId="0" fontId="27" fillId="9" borderId="13" xfId="0" applyFont="1" applyFill="1" applyBorder="1" applyAlignment="1">
      <alignment horizontal="left" vertical="center" wrapText="1" indent="3"/>
    </xf>
    <xf numFmtId="0" fontId="79" fillId="17" borderId="13" xfId="0" applyFont="1" applyFill="1" applyBorder="1" applyAlignment="1">
      <alignment horizontal="justify" vertical="center" wrapText="1"/>
    </xf>
    <xf numFmtId="0" fontId="0" fillId="4" borderId="13" xfId="0" applyFill="1" applyBorder="1" applyAlignment="1">
      <alignment horizontal="center" vertical="center" wrapText="1"/>
    </xf>
    <xf numFmtId="0" fontId="86" fillId="17" borderId="13" xfId="0" applyFont="1" applyFill="1" applyBorder="1" applyAlignment="1">
      <alignment horizontal="left" vertical="center" wrapText="1" indent="4"/>
    </xf>
    <xf numFmtId="0" fontId="84" fillId="17" borderId="13" xfId="0" applyFont="1" applyFill="1" applyBorder="1" applyAlignment="1">
      <alignment vertical="center" wrapText="1"/>
    </xf>
    <xf numFmtId="0" fontId="79" fillId="10" borderId="12" xfId="0" applyFont="1" applyFill="1" applyBorder="1" applyAlignment="1">
      <alignment vertical="center" wrapText="1"/>
    </xf>
    <xf numFmtId="0" fontId="0" fillId="4" borderId="1" xfId="0" quotePrefix="1" applyFill="1" applyBorder="1" applyAlignment="1">
      <alignment horizontal="center" vertical="center" wrapText="1"/>
    </xf>
    <xf numFmtId="43" fontId="77" fillId="10" borderId="13" xfId="29" applyFont="1" applyFill="1" applyBorder="1" applyAlignment="1">
      <alignment horizontal="right" wrapText="1"/>
    </xf>
    <xf numFmtId="0" fontId="5" fillId="16" borderId="13" xfId="0" applyFont="1" applyFill="1" applyBorder="1" applyAlignment="1">
      <alignment horizontal="center" vertical="center" wrapText="1"/>
    </xf>
    <xf numFmtId="0" fontId="2" fillId="16" borderId="13" xfId="15" applyFont="1" applyFill="1" applyBorder="1" applyAlignment="1">
      <alignment horizontal="left" vertical="center" wrapText="1"/>
    </xf>
    <xf numFmtId="0" fontId="27" fillId="10" borderId="13" xfId="0" applyFont="1" applyFill="1" applyBorder="1" applyAlignment="1">
      <alignment horizontal="left" vertical="center" indent="3"/>
    </xf>
    <xf numFmtId="0" fontId="27" fillId="10" borderId="13" xfId="0" applyFont="1" applyFill="1" applyBorder="1" applyAlignment="1">
      <alignment horizontal="left" vertical="center" wrapText="1" indent="3"/>
    </xf>
    <xf numFmtId="0" fontId="34" fillId="9" borderId="0" xfId="0" applyFont="1" applyFill="1" applyAlignment="1">
      <alignment horizontal="left" vertical="center"/>
    </xf>
    <xf numFmtId="0" fontId="88" fillId="17" borderId="13" xfId="0" applyFont="1" applyFill="1" applyBorder="1" applyAlignment="1">
      <alignment horizontal="center" vertical="center" wrapText="1"/>
    </xf>
    <xf numFmtId="43" fontId="76" fillId="10" borderId="13" xfId="29" applyFont="1" applyFill="1" applyBorder="1" applyAlignment="1">
      <alignment horizontal="right" wrapText="1"/>
    </xf>
    <xf numFmtId="43" fontId="76" fillId="10" borderId="14" xfId="29" applyFont="1" applyFill="1" applyBorder="1" applyAlignment="1">
      <alignment horizontal="right" wrapText="1"/>
    </xf>
    <xf numFmtId="43" fontId="76" fillId="12" borderId="13" xfId="29" applyFont="1" applyFill="1" applyBorder="1" applyAlignment="1">
      <alignment horizontal="right" wrapText="1"/>
    </xf>
    <xf numFmtId="43" fontId="76" fillId="9" borderId="4" xfId="29" applyFont="1" applyFill="1" applyBorder="1" applyAlignment="1">
      <alignment horizontal="right" wrapText="1"/>
    </xf>
    <xf numFmtId="43" fontId="76" fillId="12" borderId="14" xfId="29" applyFont="1" applyFill="1" applyBorder="1" applyAlignment="1">
      <alignment horizontal="right" wrapText="1"/>
    </xf>
    <xf numFmtId="0" fontId="66" fillId="9" borderId="0" xfId="0" applyFont="1" applyFill="1" applyAlignment="1">
      <alignment vertical="center"/>
    </xf>
    <xf numFmtId="0" fontId="102" fillId="17" borderId="13" xfId="0" applyFont="1" applyFill="1" applyBorder="1" applyAlignment="1">
      <alignment horizontal="center" vertical="center" wrapText="1"/>
    </xf>
    <xf numFmtId="0" fontId="65" fillId="9" borderId="0" xfId="0" applyFont="1" applyFill="1"/>
    <xf numFmtId="0" fontId="65" fillId="4" borderId="13" xfId="0" quotePrefix="1" applyFont="1" applyFill="1" applyBorder="1" applyAlignment="1">
      <alignment horizontal="center" vertical="center" wrapText="1"/>
    </xf>
    <xf numFmtId="49" fontId="103" fillId="9" borderId="13" xfId="0" applyNumberFormat="1" applyFont="1" applyFill="1" applyBorder="1" applyAlignment="1">
      <alignment vertical="center"/>
    </xf>
    <xf numFmtId="0" fontId="104" fillId="0" borderId="13" xfId="0" applyFont="1" applyBorder="1" applyAlignment="1">
      <alignment vertical="center"/>
    </xf>
    <xf numFmtId="40" fontId="104" fillId="0" borderId="13" xfId="0" applyNumberFormat="1" applyFont="1" applyBorder="1" applyAlignment="1">
      <alignment vertical="center"/>
    </xf>
    <xf numFmtId="0" fontId="65" fillId="10" borderId="0" xfId="0" quotePrefix="1" applyFont="1" applyFill="1" applyAlignment="1">
      <alignment horizontal="center" vertical="center" wrapText="1"/>
    </xf>
    <xf numFmtId="43" fontId="76" fillId="10" borderId="0" xfId="29" applyFont="1" applyFill="1" applyBorder="1" applyAlignment="1">
      <alignment horizontal="right" wrapText="1"/>
    </xf>
    <xf numFmtId="0" fontId="106" fillId="9" borderId="0" xfId="0" applyFont="1" applyFill="1" applyAlignment="1">
      <alignment horizontal="left" vertical="center" wrapText="1"/>
    </xf>
    <xf numFmtId="0" fontId="79" fillId="17" borderId="5" xfId="0" applyFont="1" applyFill="1" applyBorder="1" applyAlignment="1">
      <alignment vertical="center"/>
    </xf>
    <xf numFmtId="0" fontId="79" fillId="17" borderId="12" xfId="0" applyFont="1" applyFill="1" applyBorder="1" applyAlignment="1">
      <alignment vertical="center"/>
    </xf>
    <xf numFmtId="0" fontId="0" fillId="4" borderId="14" xfId="0" quotePrefix="1" applyFill="1" applyBorder="1" applyAlignment="1">
      <alignment horizontal="center" vertical="center" wrapText="1"/>
    </xf>
    <xf numFmtId="43" fontId="76" fillId="0" borderId="14" xfId="29" applyFont="1" applyFill="1" applyBorder="1" applyAlignment="1">
      <alignment horizontal="right" wrapText="1"/>
    </xf>
    <xf numFmtId="43" fontId="76" fillId="0" borderId="13" xfId="29" applyFont="1" applyFill="1" applyBorder="1" applyAlignment="1">
      <alignment horizontal="right" wrapText="1"/>
    </xf>
    <xf numFmtId="0" fontId="2" fillId="9" borderId="0" xfId="0" applyFont="1" applyFill="1" applyAlignment="1">
      <alignment horizontal="left"/>
    </xf>
    <xf numFmtId="0" fontId="2" fillId="9" borderId="6" xfId="0" applyFont="1" applyFill="1" applyBorder="1" applyAlignment="1">
      <alignment vertical="center" wrapText="1"/>
    </xf>
    <xf numFmtId="0" fontId="2" fillId="9" borderId="14" xfId="0" applyFont="1" applyFill="1" applyBorder="1" applyAlignment="1">
      <alignment vertical="center" wrapText="1"/>
    </xf>
    <xf numFmtId="0" fontId="78" fillId="9" borderId="0" xfId="0" applyFont="1" applyFill="1" applyAlignment="1">
      <alignment horizontal="justify" vertical="center"/>
    </xf>
    <xf numFmtId="0" fontId="0" fillId="0" borderId="15" xfId="0" applyBorder="1" applyAlignment="1">
      <alignment vertical="center" wrapText="1"/>
    </xf>
    <xf numFmtId="0" fontId="0" fillId="9" borderId="6" xfId="0" applyFill="1" applyBorder="1" applyAlignment="1">
      <alignment vertical="center" wrapText="1"/>
    </xf>
    <xf numFmtId="0" fontId="0" fillId="9" borderId="14" xfId="0" applyFill="1" applyBorder="1" applyAlignment="1">
      <alignment vertical="center" wrapText="1"/>
    </xf>
    <xf numFmtId="3" fontId="108" fillId="0" borderId="13" xfId="0" applyNumberFormat="1" applyFont="1" applyBorder="1" applyAlignment="1">
      <alignment horizontal="right" vertical="center"/>
    </xf>
    <xf numFmtId="49" fontId="108" fillId="19" borderId="13" xfId="0" applyNumberFormat="1" applyFont="1" applyFill="1" applyBorder="1" applyAlignment="1">
      <alignment vertical="center" wrapText="1"/>
    </xf>
    <xf numFmtId="3" fontId="109" fillId="0" borderId="13" xfId="0" applyNumberFormat="1" applyFont="1" applyBorder="1" applyAlignment="1">
      <alignment horizontal="right" vertical="center"/>
    </xf>
    <xf numFmtId="0" fontId="107" fillId="0" borderId="2" xfId="0" applyFont="1" applyBorder="1" applyAlignment="1">
      <alignment horizontal="left" vertical="center" wrapText="1"/>
    </xf>
    <xf numFmtId="0" fontId="0" fillId="17" borderId="7" xfId="0" applyFill="1" applyBorder="1" applyAlignment="1">
      <alignment horizontal="center"/>
    </xf>
    <xf numFmtId="0" fontId="0" fillId="17" borderId="4" xfId="0" applyFill="1" applyBorder="1" applyAlignment="1">
      <alignment horizontal="center"/>
    </xf>
    <xf numFmtId="0" fontId="2" fillId="0" borderId="16" xfId="26" applyFont="1" applyBorder="1" applyAlignment="1">
      <alignment horizontal="left" indent="1"/>
    </xf>
    <xf numFmtId="0" fontId="56" fillId="9" borderId="0" xfId="0" applyFont="1" applyFill="1" applyAlignment="1">
      <alignment horizontal="left" vertical="center"/>
    </xf>
    <xf numFmtId="0" fontId="94" fillId="0" borderId="2" xfId="0" applyFont="1" applyBorder="1" applyAlignment="1">
      <alignment horizontal="left" vertical="center" wrapText="1"/>
    </xf>
    <xf numFmtId="0" fontId="16" fillId="10" borderId="5" xfId="4" applyFont="1" applyFill="1" applyBorder="1" applyAlignment="1">
      <alignment horizontal="left" vertical="center"/>
    </xf>
    <xf numFmtId="49" fontId="110" fillId="10" borderId="12" xfId="0" applyNumberFormat="1" applyFont="1" applyFill="1" applyBorder="1" applyAlignment="1">
      <alignment horizontal="center" vertical="center" wrapText="1"/>
    </xf>
    <xf numFmtId="0" fontId="94" fillId="10" borderId="2" xfId="0" applyFont="1" applyFill="1" applyBorder="1" applyAlignment="1">
      <alignment horizontal="left" vertical="center" wrapText="1" indent="1"/>
    </xf>
    <xf numFmtId="0" fontId="83" fillId="17" borderId="5" xfId="25" applyFont="1" applyFill="1" applyBorder="1" applyAlignment="1">
      <alignment horizontal="center" vertical="top"/>
    </xf>
    <xf numFmtId="0" fontId="80" fillId="0" borderId="5" xfId="24" applyFill="1" applyBorder="1" applyAlignment="1">
      <alignment horizontal="center"/>
    </xf>
    <xf numFmtId="0" fontId="80" fillId="0" borderId="12" xfId="24" applyFill="1" applyBorder="1" applyAlignment="1">
      <alignment horizontal="center"/>
    </xf>
    <xf numFmtId="0" fontId="0" fillId="0" borderId="0" xfId="0" applyAlignment="1">
      <alignment vertical="center" shrinkToFit="1"/>
    </xf>
    <xf numFmtId="0" fontId="0" fillId="0" borderId="0" xfId="0" applyAlignment="1">
      <alignment vertical="center"/>
    </xf>
    <xf numFmtId="0" fontId="110" fillId="10" borderId="0" xfId="0" applyFont="1" applyFill="1" applyAlignment="1">
      <alignment vertical="center" wrapText="1"/>
    </xf>
    <xf numFmtId="0" fontId="110" fillId="10" borderId="0" xfId="0" applyFont="1" applyFill="1" applyAlignment="1">
      <alignment vertical="center" shrinkToFit="1"/>
    </xf>
    <xf numFmtId="49" fontId="0" fillId="19" borderId="1" xfId="0" applyNumberFormat="1" applyFill="1" applyBorder="1" applyAlignment="1">
      <alignment vertical="center"/>
    </xf>
    <xf numFmtId="49" fontId="0" fillId="19" borderId="2" xfId="0" applyNumberFormat="1" applyFill="1" applyBorder="1" applyAlignment="1">
      <alignment vertical="center"/>
    </xf>
    <xf numFmtId="49" fontId="0" fillId="19" borderId="19" xfId="0" applyNumberFormat="1" applyFill="1" applyBorder="1" applyAlignment="1">
      <alignment vertical="center"/>
    </xf>
    <xf numFmtId="49" fontId="0" fillId="19" borderId="20" xfId="0" applyNumberFormat="1" applyFill="1" applyBorder="1" applyAlignment="1">
      <alignment vertical="center"/>
    </xf>
    <xf numFmtId="40" fontId="0" fillId="0" borderId="1" xfId="0" applyNumberFormat="1" applyBorder="1" applyAlignment="1">
      <alignment vertical="center"/>
    </xf>
    <xf numFmtId="40" fontId="0" fillId="0" borderId="2" xfId="0" applyNumberFormat="1" applyBorder="1" applyAlignment="1">
      <alignment vertical="center"/>
    </xf>
    <xf numFmtId="40" fontId="0" fillId="0" borderId="19" xfId="0" applyNumberFormat="1" applyBorder="1" applyAlignment="1">
      <alignment vertical="center"/>
    </xf>
    <xf numFmtId="40" fontId="0" fillId="0" borderId="20" xfId="0" applyNumberFormat="1" applyBorder="1" applyAlignment="1">
      <alignment vertical="center"/>
    </xf>
    <xf numFmtId="0" fontId="94" fillId="10" borderId="22" xfId="0" applyFont="1" applyFill="1" applyBorder="1" applyAlignment="1">
      <alignment vertical="center" wrapText="1"/>
    </xf>
    <xf numFmtId="0" fontId="94" fillId="10" borderId="0" xfId="0" applyFont="1" applyFill="1" applyAlignment="1">
      <alignment vertical="center" wrapText="1"/>
    </xf>
    <xf numFmtId="172" fontId="0" fillId="0" borderId="1" xfId="0" applyNumberFormat="1" applyBorder="1" applyAlignment="1">
      <alignment vertical="center"/>
    </xf>
    <xf numFmtId="172" fontId="0" fillId="0" borderId="2" xfId="0" applyNumberFormat="1" applyBorder="1" applyAlignment="1">
      <alignment vertical="center"/>
    </xf>
    <xf numFmtId="172" fontId="0" fillId="0" borderId="19" xfId="0" applyNumberFormat="1" applyBorder="1" applyAlignment="1">
      <alignment vertical="center"/>
    </xf>
    <xf numFmtId="172" fontId="0" fillId="0" borderId="20" xfId="0" applyNumberFormat="1" applyBorder="1" applyAlignment="1">
      <alignment vertical="center"/>
    </xf>
    <xf numFmtId="49" fontId="0" fillId="0" borderId="2" xfId="0" applyNumberFormat="1" applyBorder="1" applyAlignment="1">
      <alignment vertical="center"/>
    </xf>
    <xf numFmtId="49" fontId="0" fillId="0" borderId="19" xfId="0" applyNumberFormat="1" applyBorder="1" applyAlignment="1">
      <alignment vertical="center"/>
    </xf>
    <xf numFmtId="49" fontId="0" fillId="0" borderId="20" xfId="0" applyNumberFormat="1" applyBorder="1" applyAlignment="1">
      <alignment vertical="center"/>
    </xf>
    <xf numFmtId="0" fontId="94" fillId="10" borderId="23" xfId="0" applyFont="1" applyFill="1" applyBorder="1" applyAlignment="1">
      <alignment vertical="center" wrapText="1"/>
    </xf>
    <xf numFmtId="0" fontId="94" fillId="10" borderId="11" xfId="0" applyFont="1" applyFill="1" applyBorder="1" applyAlignment="1">
      <alignment vertical="center" wrapText="1"/>
    </xf>
    <xf numFmtId="49" fontId="0" fillId="19" borderId="24" xfId="0" applyNumberFormat="1" applyFill="1" applyBorder="1" applyAlignment="1">
      <alignment vertical="center"/>
    </xf>
    <xf numFmtId="49" fontId="0" fillId="19" borderId="25" xfId="0" applyNumberFormat="1" applyFill="1" applyBorder="1" applyAlignment="1">
      <alignment vertical="center"/>
    </xf>
    <xf numFmtId="0" fontId="34" fillId="0" borderId="0" xfId="0" applyFont="1" applyAlignment="1">
      <alignment vertical="center" wrapText="1"/>
    </xf>
    <xf numFmtId="0" fontId="34" fillId="0" borderId="0" xfId="0" applyFont="1" applyAlignment="1">
      <alignment vertical="center" shrinkToFit="1"/>
    </xf>
    <xf numFmtId="0" fontId="7" fillId="0" borderId="0" xfId="0" applyFont="1" applyAlignment="1">
      <alignment vertical="center" wrapText="1"/>
    </xf>
    <xf numFmtId="0" fontId="84" fillId="17" borderId="13" xfId="0" applyFont="1" applyFill="1" applyBorder="1" applyAlignment="1">
      <alignment horizontal="center" vertical="center" wrapText="1"/>
    </xf>
    <xf numFmtId="49" fontId="0" fillId="19" borderId="13" xfId="0" applyNumberFormat="1" applyFill="1" applyBorder="1" applyAlignment="1">
      <alignment vertical="center"/>
    </xf>
    <xf numFmtId="40" fontId="0" fillId="0" borderId="13" xfId="0" applyNumberFormat="1" applyBorder="1" applyAlignment="1">
      <alignment vertical="center"/>
    </xf>
    <xf numFmtId="49" fontId="0" fillId="19" borderId="0" xfId="0" applyNumberFormat="1" applyFill="1" applyAlignment="1">
      <alignment vertical="center"/>
    </xf>
    <xf numFmtId="40" fontId="0" fillId="0" borderId="6" xfId="0" applyNumberFormat="1" applyBorder="1" applyAlignment="1">
      <alignment vertical="center"/>
    </xf>
    <xf numFmtId="40" fontId="0" fillId="19" borderId="5" xfId="0" applyNumberFormat="1" applyFill="1" applyBorder="1" applyAlignment="1">
      <alignment vertical="center"/>
    </xf>
    <xf numFmtId="40" fontId="0" fillId="0" borderId="8" xfId="0" applyNumberFormat="1" applyBorder="1" applyAlignment="1">
      <alignment vertical="center"/>
    </xf>
    <xf numFmtId="40" fontId="0" fillId="0" borderId="15" xfId="0" applyNumberFormat="1" applyBorder="1" applyAlignment="1">
      <alignment vertical="center"/>
    </xf>
    <xf numFmtId="40" fontId="0" fillId="19" borderId="1" xfId="0" applyNumberFormat="1" applyFill="1" applyBorder="1" applyAlignment="1">
      <alignment vertical="center"/>
    </xf>
    <xf numFmtId="49" fontId="0" fillId="19" borderId="8" xfId="0" applyNumberFormat="1" applyFill="1" applyBorder="1" applyAlignment="1">
      <alignment vertical="center"/>
    </xf>
    <xf numFmtId="49" fontId="0" fillId="19" borderId="15" xfId="0" applyNumberFormat="1" applyFill="1" applyBorder="1" applyAlignment="1">
      <alignment vertical="center"/>
    </xf>
    <xf numFmtId="49" fontId="0" fillId="19" borderId="5" xfId="0" applyNumberFormat="1" applyFill="1" applyBorder="1" applyAlignment="1">
      <alignment vertical="center"/>
    </xf>
    <xf numFmtId="40" fontId="0" fillId="0" borderId="9" xfId="0" applyNumberFormat="1" applyBorder="1" applyAlignment="1">
      <alignment vertical="center"/>
    </xf>
    <xf numFmtId="49" fontId="0" fillId="19" borderId="9" xfId="0" applyNumberFormat="1" applyFill="1" applyBorder="1" applyAlignment="1">
      <alignment vertical="center"/>
    </xf>
    <xf numFmtId="172" fontId="0" fillId="0" borderId="8" xfId="0" applyNumberFormat="1" applyBorder="1" applyAlignment="1">
      <alignment vertical="center"/>
    </xf>
    <xf numFmtId="172" fontId="0" fillId="0" borderId="15" xfId="0" applyNumberFormat="1" applyBorder="1" applyAlignment="1">
      <alignment vertical="center"/>
    </xf>
    <xf numFmtId="172" fontId="0" fillId="0" borderId="9" xfId="0" applyNumberFormat="1" applyBorder="1" applyAlignment="1">
      <alignment vertical="center"/>
    </xf>
    <xf numFmtId="172" fontId="0" fillId="19" borderId="1" xfId="0" applyNumberFormat="1" applyFill="1" applyBorder="1" applyAlignment="1">
      <alignment vertical="center"/>
    </xf>
    <xf numFmtId="172" fontId="0" fillId="0" borderId="5" xfId="0" applyNumberFormat="1" applyBorder="1" applyAlignment="1">
      <alignment vertical="center"/>
    </xf>
    <xf numFmtId="172" fontId="0" fillId="19" borderId="9" xfId="0" applyNumberFormat="1" applyFill="1" applyBorder="1" applyAlignment="1">
      <alignment vertical="center"/>
    </xf>
    <xf numFmtId="0" fontId="94" fillId="10" borderId="8" xfId="0" applyFont="1" applyFill="1" applyBorder="1" applyAlignment="1">
      <alignment vertical="center" wrapText="1"/>
    </xf>
    <xf numFmtId="0" fontId="94" fillId="10" borderId="10" xfId="0" applyFont="1" applyFill="1" applyBorder="1" applyAlignment="1">
      <alignment vertical="center" wrapText="1"/>
    </xf>
    <xf numFmtId="49" fontId="0" fillId="19" borderId="3" xfId="0" applyNumberFormat="1" applyFill="1" applyBorder="1" applyAlignment="1">
      <alignment vertical="center"/>
    </xf>
    <xf numFmtId="0" fontId="111" fillId="0" borderId="0" xfId="0" applyFont="1" applyAlignment="1">
      <alignment vertical="center" wrapText="1"/>
    </xf>
    <xf numFmtId="0" fontId="81" fillId="10" borderId="0" xfId="26" applyFont="1" applyFill="1" applyAlignment="1">
      <alignment horizontal="center"/>
    </xf>
    <xf numFmtId="0" fontId="83" fillId="17" borderId="1" xfId="25" applyFont="1" applyFill="1" applyBorder="1" applyAlignment="1">
      <alignment horizontal="center" vertical="top"/>
    </xf>
    <xf numFmtId="0" fontId="83" fillId="17" borderId="1" xfId="25" applyFont="1" applyFill="1" applyBorder="1" applyAlignment="1">
      <alignment horizontal="center" vertical="center"/>
    </xf>
    <xf numFmtId="0" fontId="2" fillId="9" borderId="13" xfId="3" quotePrefix="1" applyFont="1" applyFill="1" applyBorder="1" applyAlignment="1">
      <alignment horizontal="right" vertical="center"/>
    </xf>
    <xf numFmtId="0" fontId="2" fillId="9" borderId="2" xfId="0" applyFont="1" applyFill="1" applyBorder="1" applyAlignment="1">
      <alignment horizontal="left" vertical="center" wrapText="1"/>
    </xf>
    <xf numFmtId="0" fontId="17" fillId="0" borderId="0" xfId="0" applyFont="1"/>
    <xf numFmtId="168" fontId="47" fillId="0" borderId="0" xfId="0" applyNumberFormat="1" applyFont="1"/>
    <xf numFmtId="168" fontId="112" fillId="0" borderId="13" xfId="13" applyNumberFormat="1" applyFont="1" applyBorder="1" applyAlignment="1">
      <alignment horizontal="right" vertical="center"/>
    </xf>
    <xf numFmtId="0" fontId="47" fillId="0" borderId="0" xfId="0" applyFont="1"/>
    <xf numFmtId="168" fontId="112" fillId="0" borderId="13" xfId="13" applyNumberFormat="1" applyFont="1" applyFill="1" applyBorder="1" applyAlignment="1">
      <alignment horizontal="right" vertical="center"/>
    </xf>
    <xf numFmtId="173" fontId="65" fillId="0" borderId="13" xfId="13" applyNumberFormat="1" applyFont="1" applyFill="1" applyBorder="1" applyAlignment="1">
      <alignment horizontal="right" vertical="center"/>
    </xf>
    <xf numFmtId="3" fontId="6" fillId="0" borderId="13" xfId="0" applyNumberFormat="1" applyFont="1" applyBorder="1" applyAlignment="1">
      <alignment horizontal="right" vertical="center"/>
    </xf>
    <xf numFmtId="168" fontId="17" fillId="0" borderId="0" xfId="0" applyNumberFormat="1" applyFont="1"/>
    <xf numFmtId="0" fontId="67" fillId="15" borderId="2" xfId="0" applyFont="1" applyFill="1" applyBorder="1" applyAlignment="1">
      <alignment horizontal="left" vertical="center"/>
    </xf>
    <xf numFmtId="0" fontId="67" fillId="15" borderId="3" xfId="0" applyFont="1" applyFill="1" applyBorder="1" applyAlignment="1">
      <alignment horizontal="left" vertical="center"/>
    </xf>
    <xf numFmtId="0" fontId="67" fillId="15" borderId="1" xfId="0" applyFont="1" applyFill="1" applyBorder="1" applyAlignment="1">
      <alignment horizontal="left" vertical="center"/>
    </xf>
    <xf numFmtId="0" fontId="90" fillId="0" borderId="0" xfId="0" applyFont="1" applyAlignment="1">
      <alignment vertical="center" wrapText="1"/>
    </xf>
    <xf numFmtId="0" fontId="90" fillId="0" borderId="11" xfId="0" applyFont="1" applyBorder="1" applyAlignment="1">
      <alignment vertical="center" wrapText="1"/>
    </xf>
    <xf numFmtId="14" fontId="79" fillId="17" borderId="3" xfId="0" applyNumberFormat="1" applyFont="1" applyFill="1" applyBorder="1" applyAlignment="1">
      <alignment horizontal="center" vertical="center" wrapText="1"/>
    </xf>
    <xf numFmtId="14" fontId="79" fillId="17" borderId="1" xfId="0" applyNumberFormat="1" applyFont="1" applyFill="1" applyBorder="1" applyAlignment="1">
      <alignment horizontal="center" vertical="center" wrapText="1"/>
    </xf>
    <xf numFmtId="14" fontId="79" fillId="17" borderId="2" xfId="0" applyNumberFormat="1" applyFont="1" applyFill="1" applyBorder="1" applyAlignment="1">
      <alignment horizontal="center" vertical="center"/>
    </xf>
    <xf numFmtId="14" fontId="79" fillId="17" borderId="3" xfId="0" applyNumberFormat="1" applyFont="1" applyFill="1" applyBorder="1" applyAlignment="1">
      <alignment horizontal="center" vertical="center"/>
    </xf>
    <xf numFmtId="14" fontId="79" fillId="17" borderId="1" xfId="0" applyNumberFormat="1" applyFont="1" applyFill="1" applyBorder="1" applyAlignment="1">
      <alignment horizontal="center" vertical="center"/>
    </xf>
    <xf numFmtId="0" fontId="66" fillId="15" borderId="2" xfId="0" applyFont="1" applyFill="1" applyBorder="1" applyAlignment="1">
      <alignment horizontal="left" vertical="center"/>
    </xf>
    <xf numFmtId="0" fontId="66" fillId="15" borderId="3" xfId="0" applyFont="1" applyFill="1" applyBorder="1" applyAlignment="1">
      <alignment horizontal="left" vertical="center"/>
    </xf>
    <xf numFmtId="0" fontId="93" fillId="0" borderId="0" xfId="0" applyFont="1" applyAlignment="1">
      <alignment vertical="center" wrapText="1"/>
    </xf>
    <xf numFmtId="0" fontId="93" fillId="0" borderId="11" xfId="0" applyFont="1" applyBorder="1" applyAlignment="1">
      <alignment vertical="center" wrapText="1"/>
    </xf>
    <xf numFmtId="0" fontId="66" fillId="14" borderId="2" xfId="0" applyFont="1" applyFill="1" applyBorder="1" applyAlignment="1">
      <alignment horizontal="left" vertical="center"/>
    </xf>
    <xf numFmtId="0" fontId="66" fillId="14" borderId="3" xfId="0" applyFont="1" applyFill="1" applyBorder="1" applyAlignment="1">
      <alignment horizontal="left" vertical="center"/>
    </xf>
    <xf numFmtId="0" fontId="79" fillId="17" borderId="2" xfId="0" applyFont="1" applyFill="1" applyBorder="1" applyAlignment="1">
      <alignment horizontal="center" vertical="center" wrapText="1"/>
    </xf>
    <xf numFmtId="0" fontId="79" fillId="17" borderId="3" xfId="0" applyFont="1" applyFill="1" applyBorder="1" applyAlignment="1">
      <alignment horizontal="center" vertical="center" wrapText="1"/>
    </xf>
    <xf numFmtId="0" fontId="79" fillId="17" borderId="15" xfId="0" applyFont="1" applyFill="1" applyBorder="1" applyAlignment="1">
      <alignment horizontal="center" vertical="center" wrapText="1"/>
    </xf>
    <xf numFmtId="0" fontId="79" fillId="17" borderId="14" xfId="0" applyFont="1" applyFill="1" applyBorder="1" applyAlignment="1">
      <alignment horizontal="center" vertical="center" wrapText="1"/>
    </xf>
    <xf numFmtId="0" fontId="66" fillId="14" borderId="2" xfId="0" applyFont="1" applyFill="1" applyBorder="1" applyAlignment="1">
      <alignment horizontal="left" vertical="center" wrapText="1"/>
    </xf>
    <xf numFmtId="0" fontId="66" fillId="14" borderId="3" xfId="0" applyFont="1" applyFill="1" applyBorder="1" applyAlignment="1">
      <alignment horizontal="left" vertical="center" wrapText="1"/>
    </xf>
    <xf numFmtId="0" fontId="79" fillId="17" borderId="15" xfId="0" applyFont="1" applyFill="1" applyBorder="1" applyAlignment="1">
      <alignment horizontal="center" vertical="center"/>
    </xf>
    <xf numFmtId="0" fontId="79" fillId="17" borderId="14" xfId="0" applyFont="1" applyFill="1" applyBorder="1" applyAlignment="1">
      <alignment horizontal="center" vertical="center"/>
    </xf>
    <xf numFmtId="0" fontId="79" fillId="17" borderId="1" xfId="0" applyFont="1" applyFill="1" applyBorder="1" applyAlignment="1">
      <alignment horizontal="center" vertical="center" wrapText="1"/>
    </xf>
    <xf numFmtId="0" fontId="79" fillId="17" borderId="7" xfId="0" applyFont="1" applyFill="1" applyBorder="1" applyAlignment="1">
      <alignment horizontal="center" vertical="center" wrapText="1"/>
    </xf>
    <xf numFmtId="0" fontId="79" fillId="17" borderId="10" xfId="0" applyFont="1" applyFill="1" applyBorder="1" applyAlignment="1">
      <alignment horizontal="center" vertical="center" wrapText="1"/>
    </xf>
    <xf numFmtId="0" fontId="2" fillId="9" borderId="13" xfId="0" applyFont="1" applyFill="1" applyBorder="1" applyAlignment="1">
      <alignment horizontal="left" vertical="center" wrapText="1"/>
    </xf>
    <xf numFmtId="0" fontId="17" fillId="4" borderId="15"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14" xfId="0" applyFont="1" applyFill="1" applyBorder="1" applyAlignment="1">
      <alignment horizontal="center" vertical="center"/>
    </xf>
    <xf numFmtId="0" fontId="79" fillId="17" borderId="2" xfId="0" applyFont="1" applyFill="1" applyBorder="1" applyAlignment="1">
      <alignment horizontal="left" vertical="center"/>
    </xf>
    <xf numFmtId="0" fontId="79" fillId="17" borderId="3" xfId="0" applyFont="1" applyFill="1" applyBorder="1" applyAlignment="1">
      <alignment horizontal="left" vertical="center"/>
    </xf>
    <xf numFmtId="0" fontId="79" fillId="17" borderId="1" xfId="0" applyFont="1" applyFill="1" applyBorder="1" applyAlignment="1">
      <alignment horizontal="left" vertical="center"/>
    </xf>
    <xf numFmtId="0" fontId="79" fillId="17" borderId="10" xfId="0" applyFont="1" applyFill="1" applyBorder="1" applyAlignment="1">
      <alignment horizontal="center" vertical="center"/>
    </xf>
    <xf numFmtId="0" fontId="79" fillId="17" borderId="11" xfId="0" applyFont="1" applyFill="1" applyBorder="1" applyAlignment="1">
      <alignment horizontal="center" vertical="center"/>
    </xf>
    <xf numFmtId="0" fontId="66" fillId="14" borderId="4" xfId="0" applyFont="1" applyFill="1" applyBorder="1" applyAlignment="1">
      <alignment horizontal="left" vertical="center"/>
    </xf>
    <xf numFmtId="0" fontId="66" fillId="14" borderId="0" xfId="0" applyFont="1" applyFill="1" applyAlignment="1">
      <alignment horizontal="left" vertical="center"/>
    </xf>
    <xf numFmtId="168" fontId="16" fillId="18" borderId="3" xfId="19" applyNumberFormat="1" applyFont="1" applyFill="1" applyBorder="1" applyAlignment="1" applyProtection="1">
      <alignment horizontal="center" vertical="center" wrapText="1"/>
    </xf>
    <xf numFmtId="168" fontId="16" fillId="18" borderId="1" xfId="19" applyNumberFormat="1" applyFont="1" applyFill="1" applyBorder="1" applyAlignment="1" applyProtection="1">
      <alignment horizontal="center" vertical="center" wrapText="1"/>
    </xf>
    <xf numFmtId="0" fontId="66" fillId="14" borderId="3" xfId="0" applyFont="1" applyFill="1" applyBorder="1" applyAlignment="1">
      <alignment horizontal="center" vertical="center"/>
    </xf>
    <xf numFmtId="0" fontId="79" fillId="17" borderId="6" xfId="0" applyFont="1" applyFill="1" applyBorder="1" applyAlignment="1">
      <alignment horizontal="center" vertical="center" wrapText="1"/>
    </xf>
    <xf numFmtId="0" fontId="79" fillId="17" borderId="9" xfId="0" applyFont="1" applyFill="1" applyBorder="1" applyAlignment="1">
      <alignment horizontal="center" vertical="center" wrapText="1"/>
    </xf>
    <xf numFmtId="0" fontId="79" fillId="17" borderId="12" xfId="0" applyFont="1" applyFill="1" applyBorder="1" applyAlignment="1">
      <alignment horizontal="center" vertical="center" wrapText="1"/>
    </xf>
    <xf numFmtId="0" fontId="79" fillId="17" borderId="8" xfId="0" applyFont="1" applyFill="1" applyBorder="1" applyAlignment="1">
      <alignment horizontal="center" vertical="center" wrapText="1"/>
    </xf>
    <xf numFmtId="0" fontId="79" fillId="17" borderId="4" xfId="0" applyFont="1" applyFill="1" applyBorder="1" applyAlignment="1">
      <alignment horizontal="center" vertical="center" wrapText="1"/>
    </xf>
    <xf numFmtId="0" fontId="79" fillId="17" borderId="0" xfId="0" applyFont="1" applyFill="1" applyAlignment="1">
      <alignment horizontal="center" vertical="center" wrapText="1"/>
    </xf>
    <xf numFmtId="0" fontId="79" fillId="17" borderId="5" xfId="0" applyFont="1" applyFill="1" applyBorder="1" applyAlignment="1">
      <alignment horizontal="center" vertical="center" wrapText="1"/>
    </xf>
    <xf numFmtId="0" fontId="79" fillId="17" borderId="2" xfId="0" applyFont="1" applyFill="1" applyBorder="1" applyAlignment="1">
      <alignment horizontal="center" vertical="center"/>
    </xf>
    <xf numFmtId="0" fontId="79" fillId="17" borderId="3" xfId="0" applyFont="1" applyFill="1" applyBorder="1" applyAlignment="1">
      <alignment horizontal="center" vertical="center"/>
    </xf>
    <xf numFmtId="0" fontId="73" fillId="14" borderId="2" xfId="0" applyFont="1" applyFill="1" applyBorder="1" applyAlignment="1">
      <alignment horizontal="left" vertical="center" wrapText="1"/>
    </xf>
    <xf numFmtId="0" fontId="73" fillId="14" borderId="3" xfId="0" applyFont="1" applyFill="1" applyBorder="1" applyAlignment="1">
      <alignment horizontal="left" vertical="center" wrapText="1"/>
    </xf>
    <xf numFmtId="0" fontId="7" fillId="4" borderId="1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9" fillId="17" borderId="1" xfId="0" applyFont="1" applyFill="1" applyBorder="1" applyAlignment="1">
      <alignment horizontal="center" vertical="center"/>
    </xf>
    <xf numFmtId="0" fontId="79" fillId="17" borderId="7" xfId="0" applyFont="1" applyFill="1" applyBorder="1" applyAlignment="1">
      <alignment horizontal="center" vertical="center"/>
    </xf>
    <xf numFmtId="0" fontId="0" fillId="10" borderId="15" xfId="0" applyFill="1" applyBorder="1" applyAlignment="1">
      <alignment horizontal="center"/>
    </xf>
    <xf numFmtId="0" fontId="0" fillId="10" borderId="6" xfId="0" applyFill="1" applyBorder="1" applyAlignment="1">
      <alignment horizontal="center"/>
    </xf>
    <xf numFmtId="0" fontId="0" fillId="10" borderId="14" xfId="0" applyFill="1" applyBorder="1" applyAlignment="1">
      <alignment horizontal="center"/>
    </xf>
    <xf numFmtId="0" fontId="85" fillId="17" borderId="15" xfId="0" applyFont="1" applyFill="1" applyBorder="1" applyAlignment="1">
      <alignment horizontal="center" vertical="center" wrapText="1"/>
    </xf>
    <xf numFmtId="0" fontId="85" fillId="17" borderId="14" xfId="0" applyFont="1" applyFill="1" applyBorder="1" applyAlignment="1">
      <alignment horizontal="center" vertical="center" wrapText="1"/>
    </xf>
    <xf numFmtId="0" fontId="0" fillId="9" borderId="0" xfId="0" applyFill="1" applyAlignment="1">
      <alignment vertical="center" wrapText="1"/>
    </xf>
    <xf numFmtId="0" fontId="0" fillId="9" borderId="0" xfId="0" applyFill="1" applyAlignment="1">
      <alignment horizontal="left" vertical="top" wrapText="1"/>
    </xf>
    <xf numFmtId="0" fontId="79" fillId="17" borderId="8" xfId="0" applyFont="1" applyFill="1" applyBorder="1" applyAlignment="1">
      <alignment horizontal="center" vertical="center"/>
    </xf>
    <xf numFmtId="0" fontId="79" fillId="17" borderId="9" xfId="0" applyFont="1" applyFill="1" applyBorder="1" applyAlignment="1">
      <alignment horizontal="center" vertical="center"/>
    </xf>
    <xf numFmtId="14" fontId="79" fillId="17" borderId="15" xfId="0" applyNumberFormat="1" applyFont="1" applyFill="1" applyBorder="1" applyAlignment="1">
      <alignment horizontal="center" vertical="center" wrapText="1"/>
    </xf>
    <xf numFmtId="14" fontId="79" fillId="17" borderId="6" xfId="0" applyNumberFormat="1" applyFont="1" applyFill="1" applyBorder="1" applyAlignment="1">
      <alignment horizontal="center" vertical="center" wrapText="1"/>
    </xf>
    <xf numFmtId="14" fontId="79" fillId="17" borderId="14" xfId="0" applyNumberFormat="1" applyFont="1" applyFill="1" applyBorder="1" applyAlignment="1">
      <alignment horizontal="center" vertical="center" wrapText="1"/>
    </xf>
    <xf numFmtId="0" fontId="79" fillId="17" borderId="6" xfId="0" applyFont="1" applyFill="1" applyBorder="1" applyAlignment="1">
      <alignment horizontal="center" vertical="center"/>
    </xf>
    <xf numFmtId="0" fontId="94" fillId="10" borderId="4" xfId="0" applyFont="1" applyFill="1" applyBorder="1" applyAlignment="1">
      <alignment horizontal="left" vertical="center" wrapText="1"/>
    </xf>
    <xf numFmtId="0" fontId="94" fillId="10" borderId="5" xfId="0" applyFont="1" applyFill="1" applyBorder="1" applyAlignment="1">
      <alignment horizontal="left" vertical="center" wrapText="1"/>
    </xf>
    <xf numFmtId="0" fontId="94" fillId="10" borderId="2" xfId="0" applyFont="1" applyFill="1" applyBorder="1" applyAlignment="1">
      <alignment horizontal="left" vertical="center" wrapText="1"/>
    </xf>
    <xf numFmtId="0" fontId="94" fillId="10" borderId="1" xfId="0" applyFont="1" applyFill="1" applyBorder="1" applyAlignment="1">
      <alignment horizontal="left" vertical="center" wrapText="1"/>
    </xf>
    <xf numFmtId="0" fontId="94" fillId="10" borderId="10" xfId="0" applyFont="1" applyFill="1" applyBorder="1" applyAlignment="1">
      <alignment horizontal="left" vertical="center" wrapText="1"/>
    </xf>
    <xf numFmtId="0" fontId="94" fillId="10" borderId="12" xfId="0" applyFont="1" applyFill="1" applyBorder="1" applyAlignment="1">
      <alignment horizontal="left" vertical="center" wrapText="1"/>
    </xf>
    <xf numFmtId="0" fontId="94" fillId="10" borderId="3" xfId="0" applyFont="1" applyFill="1" applyBorder="1" applyAlignment="1">
      <alignment horizontal="left" vertical="center" wrapText="1"/>
    </xf>
    <xf numFmtId="9" fontId="79" fillId="17" borderId="15" xfId="1" applyFont="1" applyFill="1" applyBorder="1" applyAlignment="1" applyProtection="1">
      <alignment horizontal="center" vertical="center"/>
    </xf>
    <xf numFmtId="9" fontId="79" fillId="17" borderId="14" xfId="1" applyFont="1" applyFill="1" applyBorder="1" applyAlignment="1" applyProtection="1">
      <alignment horizontal="center" vertical="center"/>
    </xf>
    <xf numFmtId="9" fontId="88" fillId="17" borderId="15" xfId="1" applyFont="1" applyFill="1" applyBorder="1" applyAlignment="1" applyProtection="1">
      <alignment horizontal="center" vertical="center" wrapText="1"/>
    </xf>
    <xf numFmtId="9" fontId="88" fillId="17" borderId="14" xfId="1" applyFont="1" applyFill="1" applyBorder="1" applyAlignment="1" applyProtection="1">
      <alignment horizontal="center" vertical="center" wrapText="1"/>
    </xf>
    <xf numFmtId="49" fontId="94" fillId="10" borderId="11" xfId="0" applyNumberFormat="1" applyFont="1" applyFill="1" applyBorder="1" applyAlignment="1">
      <alignment horizontal="left" vertical="center"/>
    </xf>
    <xf numFmtId="49" fontId="94" fillId="10" borderId="12" xfId="0" applyNumberFormat="1" applyFont="1" applyFill="1" applyBorder="1" applyAlignment="1">
      <alignment horizontal="left" vertical="center"/>
    </xf>
    <xf numFmtId="0" fontId="94" fillId="10" borderId="3" xfId="0" applyFont="1" applyFill="1" applyBorder="1" applyAlignment="1">
      <alignment horizontal="left" vertical="center"/>
    </xf>
    <xf numFmtId="0" fontId="94" fillId="10" borderId="1" xfId="0" applyFont="1" applyFill="1" applyBorder="1" applyAlignment="1">
      <alignment horizontal="left" vertical="center"/>
    </xf>
    <xf numFmtId="9" fontId="79" fillId="17" borderId="2" xfId="1" applyFont="1" applyFill="1" applyBorder="1" applyAlignment="1" applyProtection="1">
      <alignment horizontal="left" vertical="center"/>
    </xf>
    <xf numFmtId="9" fontId="79" fillId="17" borderId="3" xfId="1" applyFont="1" applyFill="1" applyBorder="1" applyAlignment="1" applyProtection="1">
      <alignment horizontal="left" vertical="center"/>
    </xf>
    <xf numFmtId="9" fontId="79" fillId="17" borderId="1" xfId="1" applyFont="1" applyFill="1" applyBorder="1" applyAlignment="1" applyProtection="1">
      <alignment horizontal="left" vertical="center"/>
    </xf>
    <xf numFmtId="0" fontId="79" fillId="14" borderId="2" xfId="0" applyFont="1" applyFill="1" applyBorder="1" applyAlignment="1">
      <alignment horizontal="left" vertical="center"/>
    </xf>
    <xf numFmtId="0" fontId="79" fillId="14" borderId="3" xfId="0" applyFont="1" applyFill="1" applyBorder="1" applyAlignment="1">
      <alignment horizontal="left" vertical="center"/>
    </xf>
    <xf numFmtId="0" fontId="94" fillId="10" borderId="13" xfId="0" applyFont="1" applyFill="1" applyBorder="1" applyAlignment="1">
      <alignment horizontal="left" vertical="center" wrapText="1"/>
    </xf>
    <xf numFmtId="0" fontId="94" fillId="10" borderId="11" xfId="0" applyFont="1" applyFill="1" applyBorder="1" applyAlignment="1">
      <alignment horizontal="left" vertical="center" wrapText="1"/>
    </xf>
    <xf numFmtId="0" fontId="16" fillId="0" borderId="0" xfId="0" applyFont="1" applyAlignment="1">
      <alignment horizontal="right" vertical="center"/>
    </xf>
    <xf numFmtId="0" fontId="16" fillId="0" borderId="5" xfId="0" applyFont="1" applyBorder="1" applyAlignment="1">
      <alignment horizontal="right" vertical="center"/>
    </xf>
    <xf numFmtId="0" fontId="53" fillId="5" borderId="13" xfId="12">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79" fillId="14" borderId="1" xfId="0" applyFont="1" applyFill="1" applyBorder="1" applyAlignment="1">
      <alignment horizontal="left" vertical="center"/>
    </xf>
    <xf numFmtId="0" fontId="99" fillId="10" borderId="10" xfId="0" applyFont="1" applyFill="1" applyBorder="1" applyAlignment="1">
      <alignment horizontal="left" vertical="center" wrapText="1"/>
    </xf>
    <xf numFmtId="0" fontId="99" fillId="10" borderId="11" xfId="0" applyFont="1" applyFill="1" applyBorder="1" applyAlignment="1">
      <alignment horizontal="left" vertical="center" wrapText="1"/>
    </xf>
    <xf numFmtId="0" fontId="99" fillId="10" borderId="2" xfId="0" applyFont="1" applyFill="1" applyBorder="1" applyAlignment="1">
      <alignment horizontal="left" vertical="center" wrapText="1"/>
    </xf>
    <xf numFmtId="0" fontId="99" fillId="10" borderId="4" xfId="0" applyFont="1" applyFill="1" applyBorder="1" applyAlignment="1">
      <alignment horizontal="left" vertical="center" wrapText="1"/>
    </xf>
    <xf numFmtId="0" fontId="99" fillId="10" borderId="5" xfId="0" applyFont="1" applyFill="1" applyBorder="1" applyAlignment="1">
      <alignment horizontal="left" vertical="center" wrapText="1"/>
    </xf>
    <xf numFmtId="9" fontId="79" fillId="17" borderId="2" xfId="1" applyFont="1" applyFill="1" applyBorder="1" applyAlignment="1" applyProtection="1">
      <alignment horizontal="center" vertical="center"/>
    </xf>
    <xf numFmtId="9" fontId="79" fillId="17" borderId="3" xfId="1" applyFont="1" applyFill="1" applyBorder="1" applyAlignment="1" applyProtection="1">
      <alignment horizontal="center" vertical="center"/>
    </xf>
    <xf numFmtId="9" fontId="79" fillId="17" borderId="1" xfId="1" applyFont="1" applyFill="1" applyBorder="1" applyAlignment="1" applyProtection="1">
      <alignment horizontal="center" vertical="center"/>
    </xf>
    <xf numFmtId="9" fontId="79" fillId="17" borderId="15" xfId="1" applyFont="1" applyFill="1" applyBorder="1" applyAlignment="1" applyProtection="1">
      <alignment horizontal="center" vertical="center" wrapText="1"/>
    </xf>
    <xf numFmtId="9" fontId="79" fillId="17" borderId="14" xfId="1" applyFont="1" applyFill="1" applyBorder="1" applyAlignment="1" applyProtection="1">
      <alignment horizontal="center" vertical="center" wrapText="1"/>
    </xf>
    <xf numFmtId="0" fontId="34" fillId="2" borderId="7"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0" fillId="0" borderId="0" xfId="0" applyAlignment="1">
      <alignment horizontal="right" vertical="center" wrapText="1"/>
    </xf>
    <xf numFmtId="0" fontId="0" fillId="17" borderId="9" xfId="0" applyFill="1" applyBorder="1" applyAlignment="1">
      <alignment horizontal="center"/>
    </xf>
    <xf numFmtId="0" fontId="0" fillId="17" borderId="0" xfId="0" applyFill="1" applyAlignment="1">
      <alignment horizontal="center"/>
    </xf>
    <xf numFmtId="0" fontId="0" fillId="17" borderId="12" xfId="0" applyFill="1" applyBorder="1" applyAlignment="1">
      <alignment horizontal="center"/>
    </xf>
    <xf numFmtId="0" fontId="2" fillId="9" borderId="2"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7"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3" xfId="0" applyFont="1" applyFill="1" applyBorder="1" applyAlignment="1">
      <alignment horizontal="center" vertical="center" wrapText="1"/>
    </xf>
    <xf numFmtId="168" fontId="65" fillId="13" borderId="2" xfId="13" applyNumberFormat="1" applyFont="1" applyFill="1" applyBorder="1" applyAlignment="1">
      <alignment horizontal="center"/>
    </xf>
    <xf numFmtId="168" fontId="65" fillId="13" borderId="3" xfId="13" applyNumberFormat="1" applyFont="1" applyFill="1" applyBorder="1" applyAlignment="1">
      <alignment horizontal="center"/>
    </xf>
    <xf numFmtId="168" fontId="65" fillId="13" borderId="1" xfId="13" applyNumberFormat="1" applyFont="1" applyFill="1" applyBorder="1" applyAlignment="1">
      <alignment horizontal="center"/>
    </xf>
    <xf numFmtId="4" fontId="65" fillId="13" borderId="2" xfId="0" applyNumberFormat="1" applyFont="1" applyFill="1" applyBorder="1" applyAlignment="1">
      <alignment horizontal="center"/>
    </xf>
    <xf numFmtId="4" fontId="65" fillId="13" borderId="3" xfId="0" applyNumberFormat="1" applyFont="1" applyFill="1" applyBorder="1" applyAlignment="1">
      <alignment horizontal="center"/>
    </xf>
    <xf numFmtId="4" fontId="65" fillId="13" borderId="1" xfId="0" applyNumberFormat="1" applyFont="1" applyFill="1" applyBorder="1" applyAlignment="1">
      <alignment horizontal="center"/>
    </xf>
    <xf numFmtId="0" fontId="79" fillId="17" borderId="4" xfId="0" applyFont="1" applyFill="1" applyBorder="1" applyAlignment="1">
      <alignment horizontal="center" vertical="center"/>
    </xf>
    <xf numFmtId="0" fontId="79" fillId="17" borderId="12" xfId="0" applyFont="1" applyFill="1" applyBorder="1" applyAlignment="1">
      <alignment horizontal="center" vertical="center"/>
    </xf>
    <xf numFmtId="0" fontId="79" fillId="14" borderId="2" xfId="0" applyFont="1" applyFill="1" applyBorder="1" applyAlignment="1">
      <alignment horizontal="left" vertical="center" wrapText="1"/>
    </xf>
    <xf numFmtId="0" fontId="79" fillId="14" borderId="3" xfId="0" applyFont="1" applyFill="1" applyBorder="1" applyAlignment="1">
      <alignment horizontal="left" vertical="center" wrapText="1"/>
    </xf>
    <xf numFmtId="0" fontId="79" fillId="14" borderId="1" xfId="0" applyFont="1" applyFill="1" applyBorder="1" applyAlignment="1">
      <alignment horizontal="left" vertical="center" wrapText="1"/>
    </xf>
    <xf numFmtId="0" fontId="66" fillId="14" borderId="1" xfId="0" applyFont="1" applyFill="1" applyBorder="1" applyAlignment="1">
      <alignment horizontal="left" vertical="center" wrapText="1"/>
    </xf>
    <xf numFmtId="0" fontId="16" fillId="9" borderId="0" xfId="0" applyFont="1" applyFill="1" applyAlignment="1">
      <alignment horizontal="left" vertical="center" wrapText="1"/>
    </xf>
    <xf numFmtId="0" fontId="0" fillId="10" borderId="2" xfId="0" applyFill="1" applyBorder="1" applyAlignment="1">
      <alignment horizontal="left" vertical="center" wrapText="1"/>
    </xf>
    <xf numFmtId="0" fontId="0" fillId="10" borderId="3" xfId="0" applyFill="1" applyBorder="1" applyAlignment="1">
      <alignment horizontal="left" vertical="center" wrapText="1"/>
    </xf>
    <xf numFmtId="0" fontId="0" fillId="10" borderId="3" xfId="0" applyFill="1" applyBorder="1" applyAlignment="1">
      <alignment horizontal="left" vertical="center"/>
    </xf>
    <xf numFmtId="0" fontId="0" fillId="10" borderId="1" xfId="0" applyFill="1" applyBorder="1" applyAlignment="1">
      <alignment horizontal="left" vertical="center"/>
    </xf>
    <xf numFmtId="0" fontId="79" fillId="10" borderId="0" xfId="0" applyFont="1" applyFill="1" applyAlignment="1">
      <alignment horizontal="center" vertical="center" wrapText="1"/>
    </xf>
    <xf numFmtId="0" fontId="62" fillId="0" borderId="0" xfId="0" applyFont="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79" fillId="17" borderId="5" xfId="0" applyFont="1" applyFill="1" applyBorder="1" applyAlignment="1">
      <alignment horizontal="center" vertical="center"/>
    </xf>
    <xf numFmtId="0" fontId="62" fillId="9" borderId="0" xfId="0" applyFont="1" applyFill="1" applyAlignment="1">
      <alignment horizontal="left" vertical="center" wrapText="1"/>
    </xf>
    <xf numFmtId="0" fontId="63" fillId="9" borderId="0" xfId="0" applyFont="1" applyFill="1" applyAlignment="1">
      <alignment horizontal="left" vertical="center" wrapText="1"/>
    </xf>
    <xf numFmtId="0" fontId="40" fillId="9" borderId="0" xfId="0" applyFont="1" applyFill="1" applyAlignment="1">
      <alignment horizontal="justify" vertical="center" wrapText="1"/>
    </xf>
    <xf numFmtId="0" fontId="61" fillId="9" borderId="0" xfId="0" applyFont="1" applyFill="1" applyAlignment="1">
      <alignment horizontal="left" vertical="center" wrapText="1"/>
    </xf>
    <xf numFmtId="0" fontId="102" fillId="17" borderId="13" xfId="0" applyFont="1" applyFill="1" applyBorder="1" applyAlignment="1">
      <alignment horizontal="center" vertical="center" wrapText="1"/>
    </xf>
    <xf numFmtId="0" fontId="105" fillId="9" borderId="0" xfId="0" applyFont="1" applyFill="1" applyAlignment="1">
      <alignment horizontal="left" vertical="center" wrapText="1"/>
    </xf>
    <xf numFmtId="0" fontId="65" fillId="0" borderId="13" xfId="0" applyFont="1" applyBorder="1" applyAlignment="1">
      <alignment horizontal="left" vertical="center" wrapText="1"/>
    </xf>
    <xf numFmtId="0" fontId="2" fillId="9" borderId="0" xfId="0" applyFont="1" applyFill="1" applyAlignment="1">
      <alignment horizontal="left" vertical="center" wrapText="1"/>
    </xf>
    <xf numFmtId="0" fontId="79" fillId="10" borderId="0" xfId="0" applyFont="1" applyFill="1" applyAlignment="1">
      <alignment horizontal="center" vertical="center"/>
    </xf>
    <xf numFmtId="0" fontId="79" fillId="10" borderId="5" xfId="0" applyFont="1" applyFill="1" applyBorder="1" applyAlignment="1">
      <alignment horizontal="center" vertical="center"/>
    </xf>
    <xf numFmtId="0" fontId="79" fillId="10" borderId="11" xfId="0" applyFont="1" applyFill="1" applyBorder="1" applyAlignment="1">
      <alignment horizontal="center" vertical="center"/>
    </xf>
    <xf numFmtId="0" fontId="79" fillId="10" borderId="12" xfId="0" applyFont="1" applyFill="1" applyBorder="1" applyAlignment="1">
      <alignment horizontal="center" vertical="center"/>
    </xf>
    <xf numFmtId="0" fontId="88" fillId="17" borderId="15" xfId="15" applyFont="1" applyFill="1" applyBorder="1" applyAlignment="1">
      <alignment horizontal="center" vertical="center" wrapText="1"/>
    </xf>
    <xf numFmtId="0" fontId="88" fillId="17" borderId="6" xfId="15" applyFont="1" applyFill="1" applyBorder="1" applyAlignment="1">
      <alignment horizontal="center" vertical="center" wrapText="1"/>
    </xf>
    <xf numFmtId="0" fontId="88" fillId="17" borderId="14" xfId="15" applyFont="1" applyFill="1" applyBorder="1" applyAlignment="1">
      <alignment horizontal="center" vertical="center" wrapText="1"/>
    </xf>
    <xf numFmtId="43" fontId="76" fillId="0" borderId="15" xfId="29" applyFont="1" applyFill="1" applyBorder="1" applyAlignment="1">
      <alignment horizontal="left" vertical="center" wrapText="1"/>
    </xf>
    <xf numFmtId="43" fontId="76" fillId="0" borderId="6" xfId="29" applyFont="1" applyFill="1" applyBorder="1" applyAlignment="1">
      <alignment horizontal="left" vertical="center" wrapText="1"/>
    </xf>
    <xf numFmtId="43" fontId="76" fillId="0" borderId="14" xfId="29" applyFont="1" applyFill="1" applyBorder="1" applyAlignment="1">
      <alignment horizontal="left" vertical="center" wrapText="1"/>
    </xf>
    <xf numFmtId="0" fontId="16" fillId="10" borderId="0" xfId="0" applyFont="1" applyFill="1" applyAlignment="1">
      <alignment horizontal="left" vertical="center" wrapText="1"/>
    </xf>
    <xf numFmtId="0" fontId="2" fillId="10" borderId="0" xfId="0" applyFont="1" applyFill="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88" fillId="17" borderId="7" xfId="15" applyFont="1" applyFill="1" applyBorder="1" applyAlignment="1">
      <alignment horizontal="center" vertical="center" wrapText="1"/>
    </xf>
    <xf numFmtId="0" fontId="88" fillId="17" borderId="9" xfId="15" applyFont="1" applyFill="1" applyBorder="1" applyAlignment="1">
      <alignment horizontal="center" vertical="center" wrapText="1"/>
    </xf>
    <xf numFmtId="0" fontId="88" fillId="17" borderId="10" xfId="15" applyFont="1" applyFill="1" applyBorder="1" applyAlignment="1">
      <alignment horizontal="center" vertical="center" wrapText="1"/>
    </xf>
    <xf numFmtId="0" fontId="88" fillId="17" borderId="12" xfId="15" applyFont="1" applyFill="1" applyBorder="1" applyAlignment="1">
      <alignment horizontal="center" vertical="center" wrapText="1"/>
    </xf>
    <xf numFmtId="0" fontId="94" fillId="10" borderId="10" xfId="0" applyFont="1" applyFill="1" applyBorder="1" applyAlignment="1">
      <alignment vertical="center" wrapText="1"/>
    </xf>
    <xf numFmtId="0" fontId="94" fillId="10" borderId="2" xfId="0" applyFont="1" applyFill="1" applyBorder="1" applyAlignment="1">
      <alignment vertical="center" wrapText="1"/>
    </xf>
    <xf numFmtId="0" fontId="94" fillId="10" borderId="21" xfId="0" applyFont="1" applyFill="1" applyBorder="1" applyAlignment="1">
      <alignment vertical="center" wrapText="1"/>
    </xf>
    <xf numFmtId="0" fontId="94" fillId="10" borderId="7" xfId="0" applyFont="1" applyFill="1" applyBorder="1" applyAlignment="1">
      <alignment vertical="center" wrapText="1"/>
    </xf>
    <xf numFmtId="49" fontId="94" fillId="10" borderId="21" xfId="0" applyNumberFormat="1" applyFont="1" applyFill="1" applyBorder="1" applyAlignment="1">
      <alignment vertical="center" wrapText="1"/>
    </xf>
    <xf numFmtId="49" fontId="94" fillId="10" borderId="7" xfId="0" applyNumberFormat="1" applyFont="1" applyFill="1" applyBorder="1" applyAlignment="1">
      <alignment vertical="center" wrapText="1"/>
    </xf>
    <xf numFmtId="0" fontId="94" fillId="10" borderId="28" xfId="0" applyFont="1" applyFill="1" applyBorder="1" applyAlignment="1">
      <alignment vertical="center" wrapText="1"/>
    </xf>
    <xf numFmtId="0" fontId="94" fillId="10" borderId="23" xfId="0" applyFont="1" applyFill="1" applyBorder="1" applyAlignment="1">
      <alignment vertical="center" wrapText="1"/>
    </xf>
    <xf numFmtId="0" fontId="94" fillId="10" borderId="26" xfId="0" applyFont="1" applyFill="1" applyBorder="1" applyAlignment="1">
      <alignment vertical="center" wrapText="1"/>
    </xf>
    <xf numFmtId="0" fontId="94" fillId="10" borderId="27" xfId="0" applyFont="1" applyFill="1" applyBorder="1" applyAlignment="1">
      <alignment vertical="center" wrapText="1"/>
    </xf>
  </cellXfs>
  <cellStyles count="30">
    <cellStyle name="=C:\WINNT35\SYSTEM32\COMMAND.COM" xfId="3" xr:uid="{00000000-0005-0000-0000-000000000000}"/>
    <cellStyle name="AGU_TITLE" xfId="12" xr:uid="{00000000-0005-0000-0000-000001000000}"/>
    <cellStyle name="Comma" xfId="13" builtinId="3"/>
    <cellStyle name="Comma 2" xfId="19" xr:uid="{1B32199D-6CFD-4351-B746-E02A7F0B47B2}"/>
    <cellStyle name="Comma 2 2" xfId="20" xr:uid="{E7229120-BA07-4F1D-92F1-F4A4C6FEA6CF}"/>
    <cellStyle name="Comma 2 2 2" xfId="28" xr:uid="{EE738865-32AC-41BC-AB26-34F82781B822}"/>
    <cellStyle name="Comma 2 3" xfId="22" xr:uid="{FD509B04-50E8-405A-9270-41B8670ECC82}"/>
    <cellStyle name="Comma 3" xfId="23" xr:uid="{287778CE-AF23-488F-8268-4CB71CE3252D}"/>
    <cellStyle name="Comma 3 2" xfId="29" xr:uid="{EE328D8F-BD3B-46D6-ADD2-15AE83329AD9}"/>
    <cellStyle name="Currency" xfId="18" builtinId="4"/>
    <cellStyle name="Currency 2" xfId="21" xr:uid="{ECD24582-746D-4841-91BB-AC73E38462B6}"/>
    <cellStyle name="Heading 1 2" xfId="2" xr:uid="{00000000-0005-0000-0000-000002000000}"/>
    <cellStyle name="Heading 2 2" xfId="4" xr:uid="{00000000-0005-0000-0000-000003000000}"/>
    <cellStyle name="HeadingTable" xfId="7" xr:uid="{00000000-0005-0000-0000-000004000000}"/>
    <cellStyle name="Hyperlink" xfId="24" builtinId="8"/>
    <cellStyle name="Normal" xfId="0" builtinId="0"/>
    <cellStyle name="Normal 13 2" xfId="25" xr:uid="{D9AD2893-5445-46F6-BA51-C5153B32FBAC}"/>
    <cellStyle name="Normal 2" xfId="11" xr:uid="{00000000-0005-0000-0000-000007000000}"/>
    <cellStyle name="Normal 2 2" xfId="5" xr:uid="{00000000-0005-0000-0000-000008000000}"/>
    <cellStyle name="Normal 2 2 2" xfId="16" xr:uid="{9C05C9EF-C0E2-41F9-BEA1-C317628B1D24}"/>
    <cellStyle name="Normal 2 5 2 2" xfId="15" xr:uid="{9F842792-E502-4603-AE34-2CEAAD872836}"/>
    <cellStyle name="Normal 2_~0149226 2" xfId="17" xr:uid="{90D2A490-5C5A-4C76-9EA9-19F54B2A2E5E}"/>
    <cellStyle name="Normal 271" xfId="26" xr:uid="{48E5DCDB-BA53-41D4-9E00-DFDD4A6F19B3}"/>
    <cellStyle name="Normal 4" xfId="8" xr:uid="{00000000-0005-0000-0000-000009000000}"/>
    <cellStyle name="Normal 9" xfId="14" xr:uid="{7B4DECB4-D10B-4316-84D6-0F2A4A29E0C5}"/>
    <cellStyle name="Normal 9 2" xfId="27" xr:uid="{0E1E09C0-660C-4290-B792-D35CAE4831A9}"/>
    <cellStyle name="Normal_20 OPR" xfId="10" xr:uid="{00000000-0005-0000-0000-00000A000000}"/>
    <cellStyle name="optionalExposure" xfId="6" xr:uid="{00000000-0005-0000-0000-00000B000000}"/>
    <cellStyle name="Per cent" xfId="1" builtinId="5"/>
    <cellStyle name="Standard 3" xfId="9" xr:uid="{00000000-0005-0000-0000-00000D000000}"/>
  </cellStyles>
  <dxfs count="1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00000000-0011-0000-FFFF-FFFF00000000}">
      <tableStyleElement type="wholeTable" dxfId="17"/>
      <tableStyleElement type="secondColumnStripe" dxfId="16"/>
    </tableStyle>
  </tableStyles>
  <colors>
    <mruColors>
      <color rgb="FFFFFFFF"/>
      <color rgb="FF009639"/>
      <color rgb="FFCBDDCE"/>
      <color rgb="FF00613F"/>
      <color rgb="FFD0CFCE"/>
      <color rgb="FFF2F2F2"/>
      <color rgb="FF00FFFF"/>
      <color rgb="FF808080"/>
      <color rgb="FF1A0C45"/>
      <color rgb="FFF3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3.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118" Type="http://schemas.openxmlformats.org/officeDocument/2006/relationships/customXml" Target="../customXml/item4.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ustomXml" Target="../ink/ink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ustomXml" Target="../ink/ink3.xml"/></Relationships>
</file>

<file path=xl/drawings/_rels/drawing5.xml.rels><?xml version="1.0" encoding="UTF-8" standalone="yes"?>
<Relationships xmlns="http://schemas.openxmlformats.org/package/2006/relationships"><Relationship Id="rId1" Type="http://schemas.openxmlformats.org/officeDocument/2006/relationships/hyperlink" Target="#INDEX!C6"/></Relationships>
</file>

<file path=xl/drawings/_rels/drawing7.xml.rels><?xml version="1.0" encoding="UTF-8" standalone="yes"?>
<Relationships xmlns="http://schemas.openxmlformats.org/package/2006/relationships"><Relationship Id="rId1" Type="http://schemas.openxmlformats.org/officeDocument/2006/relationships/hyperlink" Target="#INDEX!C6"/></Relationships>
</file>

<file path=xl/drawings/_rels/drawing8.xml.rels><?xml version="1.0" encoding="UTF-8" standalone="yes"?>
<Relationships xmlns="http://schemas.openxmlformats.org/package/2006/relationships"><Relationship Id="rId1" Type="http://schemas.openxmlformats.org/officeDocument/2006/relationships/hyperlink" Target="#INDEX!C6"/></Relationships>
</file>

<file path=xl/drawings/_rels/drawing9.xml.rels><?xml version="1.0" encoding="UTF-8" standalone="yes"?>
<Relationships xmlns="http://schemas.openxmlformats.org/package/2006/relationships"><Relationship Id="rId1" Type="http://schemas.openxmlformats.org/officeDocument/2006/relationships/hyperlink" Target="#INDEX!C6"/></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4</xdr:col>
      <xdr:colOff>725262</xdr:colOff>
      <xdr:row>32</xdr:row>
      <xdr:rowOff>95473</xdr:rowOff>
    </xdr:from>
    <xdr:to>
      <xdr:col>4</xdr:col>
      <xdr:colOff>3236371</xdr:colOff>
      <xdr:row>41</xdr:row>
      <xdr:rowOff>136219</xdr:rowOff>
    </xdr:to>
    <xdr:pic>
      <xdr:nvPicPr>
        <xdr:cNvPr id="2" name="Picture 1" descr="DVO | Crelan neemt nieuwe merkidentiteit en dito logo aan">
          <a:extLst>
            <a:ext uri="{FF2B5EF4-FFF2-40B4-BE49-F238E27FC236}">
              <a16:creationId xmlns:a16="http://schemas.microsoft.com/office/drawing/2014/main" id="{65940255-B4BA-4233-8051-4E4634492C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59812" y="6239098"/>
          <a:ext cx="2511109" cy="1673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16</xdr:col>
          <xdr:colOff>137160</xdr:colOff>
          <xdr:row>5</xdr:row>
          <xdr:rowOff>7620</xdr:rowOff>
        </xdr:to>
        <xdr:sp macro="" textlink="">
          <xdr:nvSpPr>
            <xdr:cNvPr id="113665" name="aguWaterMark" hidden="1">
              <a:extLst>
                <a:ext uri="{63B3BB69-23CF-44E3-9099-C40C66FF867C}">
                  <a14:compatExt spid="_x0000_s113665"/>
                </a:ext>
                <a:ext uri="{FF2B5EF4-FFF2-40B4-BE49-F238E27FC236}">
                  <a16:creationId xmlns:a16="http://schemas.microsoft.com/office/drawing/2014/main" id="{00000000-0008-0000-6C00-000001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16</xdr:col>
          <xdr:colOff>464820</xdr:colOff>
          <xdr:row>4</xdr:row>
          <xdr:rowOff>106680</xdr:rowOff>
        </xdr:to>
        <xdr:sp macro="" textlink="">
          <xdr:nvSpPr>
            <xdr:cNvPr id="114689" name="aguWaterMark" hidden="1">
              <a:extLst>
                <a:ext uri="{63B3BB69-23CF-44E3-9099-C40C66FF867C}">
                  <a14:compatExt spid="_x0000_s114689"/>
                </a:ext>
                <a:ext uri="{FF2B5EF4-FFF2-40B4-BE49-F238E27FC236}">
                  <a16:creationId xmlns:a16="http://schemas.microsoft.com/office/drawing/2014/main" id="{00000000-0008-0000-6D00-000001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549232</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4BCC264E-2A5B-4359-8E3E-3E792BD84F89}"/>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549232</xdr:colOff>
      <xdr:row>1</xdr:row>
      <xdr:rowOff>92700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839BA298-1EA6-464A-8B6A-F1A344B82516}"/>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551137</xdr:colOff>
      <xdr:row>1</xdr:row>
      <xdr:rowOff>98415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F8BE0A21-0365-4CA8-9DA6-14E6782D74E1}"/>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1</xdr:col>
      <xdr:colOff>1323975</xdr:colOff>
      <xdr:row>12</xdr:row>
      <xdr:rowOff>161925</xdr:rowOff>
    </xdr:from>
    <xdr:ext cx="184731" cy="264560"/>
    <xdr:sp macro="" textlink="">
      <xdr:nvSpPr>
        <xdr:cNvPr id="2" name="TextBox 1">
          <a:extLst>
            <a:ext uri="{FF2B5EF4-FFF2-40B4-BE49-F238E27FC236}">
              <a16:creationId xmlns:a16="http://schemas.microsoft.com/office/drawing/2014/main" id="{ADEC93DA-9393-4A7C-A088-D8902DA697CE}"/>
            </a:ext>
          </a:extLst>
        </xdr:cNvPr>
        <xdr:cNvSpPr txBox="1"/>
      </xdr:nvSpPr>
      <xdr:spPr>
        <a:xfrm>
          <a:off x="1495425" y="810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45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3-06T09:02:32.323"/>
    </inkml:context>
    <inkml:brush xml:id="br0">
      <inkml:brushProperty name="width" value="0.05" units="cm"/>
      <inkml:brushProperty name="height" value="0.05" units="cm"/>
    </inkml:brush>
  </inkml:definitions>
  <inkml:trace contextRef="#ctx0" brushRef="#br0">0 1 32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3-04T15:00:25.815"/>
    </inkml:context>
    <inkml:brush xml:id="br0">
      <inkml:brushProperty name="width" value="0.05" units="cm"/>
      <inkml:brushProperty name="height" value="0.05" units="cm"/>
    </inkml:brush>
  </inkml:definitions>
  <inkml:trace contextRef="#ctx0" brushRef="#br0">0 1 32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3-04T15:00:25.845"/>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0.xml"/><Relationship Id="rId4" Type="http://schemas.openxmlformats.org/officeDocument/2006/relationships/image" Target="../media/image2.emf"/></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0.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11.xml"/><Relationship Id="rId4" Type="http://schemas.openxmlformats.org/officeDocument/2006/relationships/image" Target="../media/image3.emf"/></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7"/>
  <dimension ref="A1:B251"/>
  <sheetViews>
    <sheetView workbookViewId="0"/>
  </sheetViews>
  <sheetFormatPr defaultRowHeight="14.4"/>
  <cols>
    <col min="1" max="1" width="54.5546875" bestFit="1" customWidth="1"/>
  </cols>
  <sheetData>
    <row r="1" spans="1:2">
      <c r="A1" t="s">
        <v>0</v>
      </c>
      <c r="B1" t="s">
        <v>1</v>
      </c>
    </row>
    <row r="3" spans="1:2">
      <c r="A3" t="s">
        <v>2</v>
      </c>
      <c r="B3" t="s">
        <v>3</v>
      </c>
    </row>
    <row r="4" spans="1:2">
      <c r="A4" t="s">
        <v>4</v>
      </c>
      <c r="B4" t="s">
        <v>5</v>
      </c>
    </row>
    <row r="5" spans="1:2">
      <c r="A5" t="s">
        <v>6</v>
      </c>
      <c r="B5" t="s">
        <v>7</v>
      </c>
    </row>
    <row r="6" spans="1:2">
      <c r="A6" t="s">
        <v>8</v>
      </c>
      <c r="B6" t="s">
        <v>9</v>
      </c>
    </row>
    <row r="7" spans="1:2">
      <c r="A7" t="s">
        <v>10</v>
      </c>
      <c r="B7" t="s">
        <v>11</v>
      </c>
    </row>
    <row r="8" spans="1:2">
      <c r="A8" t="s">
        <v>12</v>
      </c>
      <c r="B8" t="s">
        <v>13</v>
      </c>
    </row>
    <row r="9" spans="1:2">
      <c r="A9" t="s">
        <v>14</v>
      </c>
      <c r="B9" t="s">
        <v>15</v>
      </c>
    </row>
    <row r="10" spans="1:2">
      <c r="A10" t="s">
        <v>16</v>
      </c>
      <c r="B10" t="s">
        <v>17</v>
      </c>
    </row>
    <row r="11" spans="1:2">
      <c r="A11" t="s">
        <v>18</v>
      </c>
      <c r="B11" t="s">
        <v>19</v>
      </c>
    </row>
    <row r="12" spans="1:2">
      <c r="A12" t="s">
        <v>20</v>
      </c>
      <c r="B12" t="s">
        <v>21</v>
      </c>
    </row>
    <row r="13" spans="1:2">
      <c r="A13" t="s">
        <v>22</v>
      </c>
      <c r="B13" t="s">
        <v>23</v>
      </c>
    </row>
    <row r="14" spans="1:2">
      <c r="A14" t="s">
        <v>24</v>
      </c>
      <c r="B14" t="s">
        <v>25</v>
      </c>
    </row>
    <row r="15" spans="1:2">
      <c r="A15" t="s">
        <v>26</v>
      </c>
      <c r="B15" t="s">
        <v>27</v>
      </c>
    </row>
    <row r="16" spans="1:2">
      <c r="A16" t="s">
        <v>28</v>
      </c>
      <c r="B16" t="s">
        <v>29</v>
      </c>
    </row>
    <row r="17" spans="1:2">
      <c r="A17" t="s">
        <v>30</v>
      </c>
      <c r="B17" t="s">
        <v>31</v>
      </c>
    </row>
    <row r="18" spans="1:2">
      <c r="A18" t="s">
        <v>32</v>
      </c>
      <c r="B18" t="s">
        <v>33</v>
      </c>
    </row>
    <row r="19" spans="1:2">
      <c r="A19" t="s">
        <v>34</v>
      </c>
      <c r="B19" t="s">
        <v>35</v>
      </c>
    </row>
    <row r="20" spans="1:2">
      <c r="A20" t="s">
        <v>36</v>
      </c>
      <c r="B20" t="s">
        <v>37</v>
      </c>
    </row>
    <row r="21" spans="1:2">
      <c r="A21" t="s">
        <v>38</v>
      </c>
      <c r="B21" t="s">
        <v>39</v>
      </c>
    </row>
    <row r="22" spans="1:2">
      <c r="A22" t="s">
        <v>40</v>
      </c>
      <c r="B22" t="s">
        <v>41</v>
      </c>
    </row>
    <row r="23" spans="1:2">
      <c r="A23" t="s">
        <v>42</v>
      </c>
      <c r="B23" t="s">
        <v>43</v>
      </c>
    </row>
    <row r="24" spans="1:2">
      <c r="A24" t="s">
        <v>44</v>
      </c>
      <c r="B24" t="s">
        <v>45</v>
      </c>
    </row>
    <row r="25" spans="1:2">
      <c r="A25" t="s">
        <v>46</v>
      </c>
      <c r="B25" t="s">
        <v>47</v>
      </c>
    </row>
    <row r="26" spans="1:2">
      <c r="A26" t="s">
        <v>48</v>
      </c>
      <c r="B26" t="s">
        <v>49</v>
      </c>
    </row>
    <row r="27" spans="1:2">
      <c r="A27" t="s">
        <v>50</v>
      </c>
      <c r="B27" t="s">
        <v>51</v>
      </c>
    </row>
    <row r="28" spans="1:2">
      <c r="A28" t="s">
        <v>52</v>
      </c>
      <c r="B28" t="s">
        <v>53</v>
      </c>
    </row>
    <row r="29" spans="1:2">
      <c r="A29" t="s">
        <v>54</v>
      </c>
      <c r="B29" t="s">
        <v>55</v>
      </c>
    </row>
    <row r="30" spans="1:2">
      <c r="A30" t="s">
        <v>56</v>
      </c>
      <c r="B30" t="s">
        <v>57</v>
      </c>
    </row>
    <row r="31" spans="1:2">
      <c r="A31" t="s">
        <v>58</v>
      </c>
      <c r="B31" t="s">
        <v>59</v>
      </c>
    </row>
    <row r="32" spans="1:2">
      <c r="A32" t="s">
        <v>60</v>
      </c>
      <c r="B32" t="s">
        <v>61</v>
      </c>
    </row>
    <row r="33" spans="1:2">
      <c r="A33" t="s">
        <v>62</v>
      </c>
      <c r="B33" t="s">
        <v>63</v>
      </c>
    </row>
    <row r="34" spans="1:2">
      <c r="A34" t="s">
        <v>64</v>
      </c>
      <c r="B34" t="s">
        <v>65</v>
      </c>
    </row>
    <row r="35" spans="1:2">
      <c r="A35" t="s">
        <v>66</v>
      </c>
      <c r="B35" t="s">
        <v>67</v>
      </c>
    </row>
    <row r="36" spans="1:2">
      <c r="A36" t="s">
        <v>68</v>
      </c>
      <c r="B36" t="s">
        <v>69</v>
      </c>
    </row>
    <row r="37" spans="1:2">
      <c r="A37" t="s">
        <v>70</v>
      </c>
      <c r="B37" t="s">
        <v>71</v>
      </c>
    </row>
    <row r="38" spans="1:2">
      <c r="A38" t="s">
        <v>72</v>
      </c>
      <c r="B38" t="s">
        <v>73</v>
      </c>
    </row>
    <row r="39" spans="1:2">
      <c r="A39" t="s">
        <v>74</v>
      </c>
      <c r="B39" t="s">
        <v>75</v>
      </c>
    </row>
    <row r="40" spans="1:2">
      <c r="A40" t="s">
        <v>76</v>
      </c>
      <c r="B40" t="s">
        <v>77</v>
      </c>
    </row>
    <row r="41" spans="1:2">
      <c r="A41" t="s">
        <v>78</v>
      </c>
      <c r="B41" t="s">
        <v>79</v>
      </c>
    </row>
    <row r="42" spans="1:2">
      <c r="A42" t="s">
        <v>80</v>
      </c>
      <c r="B42" t="s">
        <v>81</v>
      </c>
    </row>
    <row r="43" spans="1:2">
      <c r="A43" t="s">
        <v>82</v>
      </c>
      <c r="B43" t="s">
        <v>83</v>
      </c>
    </row>
    <row r="44" spans="1:2">
      <c r="A44" t="s">
        <v>84</v>
      </c>
      <c r="B44" t="s">
        <v>85</v>
      </c>
    </row>
    <row r="45" spans="1:2">
      <c r="A45" t="s">
        <v>86</v>
      </c>
      <c r="B45" t="s">
        <v>87</v>
      </c>
    </row>
    <row r="46" spans="1:2">
      <c r="A46" t="s">
        <v>88</v>
      </c>
      <c r="B46" t="s">
        <v>89</v>
      </c>
    </row>
    <row r="47" spans="1:2">
      <c r="A47" t="s">
        <v>90</v>
      </c>
      <c r="B47" t="s">
        <v>91</v>
      </c>
    </row>
    <row r="48" spans="1:2">
      <c r="A48" t="s">
        <v>92</v>
      </c>
      <c r="B48" t="s">
        <v>93</v>
      </c>
    </row>
    <row r="49" spans="1:2">
      <c r="A49" t="s">
        <v>94</v>
      </c>
      <c r="B49" t="s">
        <v>95</v>
      </c>
    </row>
    <row r="50" spans="1:2">
      <c r="A50" t="s">
        <v>96</v>
      </c>
      <c r="B50" t="s">
        <v>97</v>
      </c>
    </row>
    <row r="51" spans="1:2">
      <c r="A51" t="s">
        <v>98</v>
      </c>
      <c r="B51" t="s">
        <v>99</v>
      </c>
    </row>
    <row r="52" spans="1:2">
      <c r="A52" t="s">
        <v>100</v>
      </c>
      <c r="B52" t="s">
        <v>101</v>
      </c>
    </row>
    <row r="53" spans="1:2">
      <c r="A53" t="s">
        <v>102</v>
      </c>
      <c r="B53" t="s">
        <v>103</v>
      </c>
    </row>
    <row r="54" spans="1:2">
      <c r="A54" t="s">
        <v>104</v>
      </c>
      <c r="B54" t="s">
        <v>105</v>
      </c>
    </row>
    <row r="55" spans="1:2">
      <c r="A55" t="s">
        <v>106</v>
      </c>
      <c r="B55" t="s">
        <v>107</v>
      </c>
    </row>
    <row r="56" spans="1:2">
      <c r="A56" t="s">
        <v>108</v>
      </c>
      <c r="B56" t="s">
        <v>109</v>
      </c>
    </row>
    <row r="57" spans="1:2">
      <c r="A57" t="s">
        <v>110</v>
      </c>
      <c r="B57" t="s">
        <v>111</v>
      </c>
    </row>
    <row r="58" spans="1:2">
      <c r="A58" t="s">
        <v>112</v>
      </c>
      <c r="B58" t="s">
        <v>113</v>
      </c>
    </row>
    <row r="59" spans="1:2">
      <c r="A59" t="s">
        <v>114</v>
      </c>
      <c r="B59" t="s">
        <v>115</v>
      </c>
    </row>
    <row r="60" spans="1:2">
      <c r="A60" t="s">
        <v>116</v>
      </c>
      <c r="B60" t="s">
        <v>117</v>
      </c>
    </row>
    <row r="61" spans="1:2">
      <c r="A61" t="s">
        <v>118</v>
      </c>
      <c r="B61" t="s">
        <v>119</v>
      </c>
    </row>
    <row r="62" spans="1:2">
      <c r="A62" t="s">
        <v>120</v>
      </c>
      <c r="B62" t="s">
        <v>121</v>
      </c>
    </row>
    <row r="63" spans="1:2">
      <c r="A63" t="s">
        <v>122</v>
      </c>
      <c r="B63" t="s">
        <v>123</v>
      </c>
    </row>
    <row r="64" spans="1:2">
      <c r="A64" t="s">
        <v>124</v>
      </c>
      <c r="B64" t="s">
        <v>125</v>
      </c>
    </row>
    <row r="65" spans="1:2">
      <c r="A65" t="s">
        <v>126</v>
      </c>
      <c r="B65" t="s">
        <v>127</v>
      </c>
    </row>
    <row r="66" spans="1:2">
      <c r="A66" t="s">
        <v>128</v>
      </c>
      <c r="B66" t="s">
        <v>129</v>
      </c>
    </row>
    <row r="67" spans="1:2">
      <c r="A67" t="s">
        <v>130</v>
      </c>
      <c r="B67" t="s">
        <v>131</v>
      </c>
    </row>
    <row r="68" spans="1:2">
      <c r="A68" t="s">
        <v>132</v>
      </c>
      <c r="B68" t="s">
        <v>133</v>
      </c>
    </row>
    <row r="69" spans="1:2">
      <c r="A69" t="s">
        <v>134</v>
      </c>
      <c r="B69" t="s">
        <v>135</v>
      </c>
    </row>
    <row r="70" spans="1:2">
      <c r="A70" t="s">
        <v>136</v>
      </c>
      <c r="B70" t="s">
        <v>137</v>
      </c>
    </row>
    <row r="71" spans="1:2">
      <c r="A71" t="s">
        <v>138</v>
      </c>
      <c r="B71" t="s">
        <v>139</v>
      </c>
    </row>
    <row r="72" spans="1:2">
      <c r="A72" t="s">
        <v>140</v>
      </c>
      <c r="B72" t="s">
        <v>141</v>
      </c>
    </row>
    <row r="73" spans="1:2">
      <c r="A73" t="s">
        <v>142</v>
      </c>
      <c r="B73" t="s">
        <v>143</v>
      </c>
    </row>
    <row r="74" spans="1:2">
      <c r="A74" t="s">
        <v>144</v>
      </c>
      <c r="B74" t="s">
        <v>145</v>
      </c>
    </row>
    <row r="75" spans="1:2">
      <c r="A75" t="s">
        <v>146</v>
      </c>
      <c r="B75" t="s">
        <v>147</v>
      </c>
    </row>
    <row r="76" spans="1:2">
      <c r="A76" t="s">
        <v>148</v>
      </c>
      <c r="B76" t="s">
        <v>149</v>
      </c>
    </row>
    <row r="77" spans="1:2">
      <c r="A77" t="s">
        <v>150</v>
      </c>
      <c r="B77" t="s">
        <v>151</v>
      </c>
    </row>
    <row r="78" spans="1:2">
      <c r="A78" t="s">
        <v>152</v>
      </c>
      <c r="B78" t="s">
        <v>153</v>
      </c>
    </row>
    <row r="79" spans="1:2">
      <c r="A79" t="s">
        <v>154</v>
      </c>
      <c r="B79" t="s">
        <v>155</v>
      </c>
    </row>
    <row r="80" spans="1:2">
      <c r="A80" t="s">
        <v>156</v>
      </c>
      <c r="B80" t="s">
        <v>157</v>
      </c>
    </row>
    <row r="81" spans="1:2">
      <c r="A81" t="s">
        <v>158</v>
      </c>
      <c r="B81" t="s">
        <v>159</v>
      </c>
    </row>
    <row r="82" spans="1:2">
      <c r="A82" t="s">
        <v>160</v>
      </c>
      <c r="B82" t="s">
        <v>161</v>
      </c>
    </row>
    <row r="83" spans="1:2">
      <c r="A83" t="s">
        <v>162</v>
      </c>
      <c r="B83" t="s">
        <v>163</v>
      </c>
    </row>
    <row r="84" spans="1:2">
      <c r="A84" t="s">
        <v>164</v>
      </c>
      <c r="B84" t="s">
        <v>165</v>
      </c>
    </row>
    <row r="85" spans="1:2">
      <c r="A85" t="s">
        <v>166</v>
      </c>
      <c r="B85" t="s">
        <v>167</v>
      </c>
    </row>
    <row r="86" spans="1:2">
      <c r="A86" t="s">
        <v>168</v>
      </c>
      <c r="B86" t="s">
        <v>169</v>
      </c>
    </row>
    <row r="87" spans="1:2">
      <c r="A87" t="s">
        <v>170</v>
      </c>
      <c r="B87" t="s">
        <v>171</v>
      </c>
    </row>
    <row r="88" spans="1:2">
      <c r="A88" t="s">
        <v>172</v>
      </c>
      <c r="B88" t="s">
        <v>173</v>
      </c>
    </row>
    <row r="89" spans="1:2">
      <c r="A89" t="s">
        <v>174</v>
      </c>
      <c r="B89" t="s">
        <v>175</v>
      </c>
    </row>
    <row r="90" spans="1:2">
      <c r="A90" t="s">
        <v>176</v>
      </c>
      <c r="B90" t="s">
        <v>177</v>
      </c>
    </row>
    <row r="91" spans="1:2">
      <c r="A91" t="s">
        <v>178</v>
      </c>
      <c r="B91" t="s">
        <v>179</v>
      </c>
    </row>
    <row r="92" spans="1:2">
      <c r="A92" t="s">
        <v>180</v>
      </c>
      <c r="B92" t="s">
        <v>181</v>
      </c>
    </row>
    <row r="93" spans="1:2">
      <c r="A93" t="s">
        <v>182</v>
      </c>
      <c r="B93" t="s">
        <v>183</v>
      </c>
    </row>
    <row r="94" spans="1:2">
      <c r="A94" t="s">
        <v>184</v>
      </c>
      <c r="B94" t="s">
        <v>185</v>
      </c>
    </row>
    <row r="95" spans="1:2">
      <c r="A95" t="s">
        <v>186</v>
      </c>
      <c r="B95" t="s">
        <v>187</v>
      </c>
    </row>
    <row r="96" spans="1:2">
      <c r="A96" t="s">
        <v>188</v>
      </c>
      <c r="B96" t="s">
        <v>189</v>
      </c>
    </row>
    <row r="97" spans="1:2">
      <c r="A97" t="s">
        <v>190</v>
      </c>
      <c r="B97" t="s">
        <v>191</v>
      </c>
    </row>
    <row r="98" spans="1:2">
      <c r="A98" t="s">
        <v>192</v>
      </c>
      <c r="B98" t="s">
        <v>193</v>
      </c>
    </row>
    <row r="99" spans="1:2">
      <c r="A99" t="s">
        <v>194</v>
      </c>
      <c r="B99" t="s">
        <v>195</v>
      </c>
    </row>
    <row r="100" spans="1:2">
      <c r="A100" t="s">
        <v>196</v>
      </c>
      <c r="B100" t="s">
        <v>197</v>
      </c>
    </row>
    <row r="101" spans="1:2">
      <c r="A101" t="s">
        <v>198</v>
      </c>
      <c r="B101" t="s">
        <v>199</v>
      </c>
    </row>
    <row r="102" spans="1:2">
      <c r="A102" t="s">
        <v>200</v>
      </c>
      <c r="B102" t="s">
        <v>201</v>
      </c>
    </row>
    <row r="103" spans="1:2">
      <c r="A103" t="s">
        <v>202</v>
      </c>
      <c r="B103" t="s">
        <v>203</v>
      </c>
    </row>
    <row r="104" spans="1:2">
      <c r="A104" t="s">
        <v>204</v>
      </c>
      <c r="B104" t="s">
        <v>205</v>
      </c>
    </row>
    <row r="105" spans="1:2">
      <c r="A105" t="s">
        <v>206</v>
      </c>
      <c r="B105" t="s">
        <v>207</v>
      </c>
    </row>
    <row r="106" spans="1:2">
      <c r="A106" t="s">
        <v>208</v>
      </c>
      <c r="B106" t="s">
        <v>209</v>
      </c>
    </row>
    <row r="107" spans="1:2">
      <c r="A107" t="s">
        <v>210</v>
      </c>
      <c r="B107" t="s">
        <v>211</v>
      </c>
    </row>
    <row r="108" spans="1:2">
      <c r="A108" t="s">
        <v>212</v>
      </c>
      <c r="B108" t="s">
        <v>213</v>
      </c>
    </row>
    <row r="109" spans="1:2">
      <c r="A109" t="s">
        <v>214</v>
      </c>
      <c r="B109" t="s">
        <v>215</v>
      </c>
    </row>
    <row r="110" spans="1:2">
      <c r="A110" t="s">
        <v>216</v>
      </c>
      <c r="B110" t="s">
        <v>217</v>
      </c>
    </row>
    <row r="111" spans="1:2">
      <c r="A111" t="s">
        <v>218</v>
      </c>
      <c r="B111" t="s">
        <v>219</v>
      </c>
    </row>
    <row r="112" spans="1:2">
      <c r="A112" t="s">
        <v>220</v>
      </c>
      <c r="B112" t="s">
        <v>221</v>
      </c>
    </row>
    <row r="113" spans="1:2">
      <c r="A113" t="s">
        <v>222</v>
      </c>
      <c r="B113" t="s">
        <v>223</v>
      </c>
    </row>
    <row r="114" spans="1:2">
      <c r="A114" t="s">
        <v>224</v>
      </c>
      <c r="B114" t="s">
        <v>225</v>
      </c>
    </row>
    <row r="115" spans="1:2">
      <c r="A115" t="s">
        <v>226</v>
      </c>
      <c r="B115" t="s">
        <v>227</v>
      </c>
    </row>
    <row r="116" spans="1:2">
      <c r="A116" t="s">
        <v>228</v>
      </c>
      <c r="B116" t="s">
        <v>229</v>
      </c>
    </row>
    <row r="117" spans="1:2">
      <c r="A117" t="s">
        <v>230</v>
      </c>
      <c r="B117" t="s">
        <v>231</v>
      </c>
    </row>
    <row r="118" spans="1:2">
      <c r="A118" t="s">
        <v>232</v>
      </c>
      <c r="B118" t="s">
        <v>233</v>
      </c>
    </row>
    <row r="119" spans="1:2">
      <c r="A119" t="s">
        <v>234</v>
      </c>
      <c r="B119" t="s">
        <v>235</v>
      </c>
    </row>
    <row r="120" spans="1:2">
      <c r="A120" t="s">
        <v>236</v>
      </c>
      <c r="B120" t="s">
        <v>237</v>
      </c>
    </row>
    <row r="121" spans="1:2">
      <c r="A121" t="s">
        <v>238</v>
      </c>
      <c r="B121" t="s">
        <v>239</v>
      </c>
    </row>
    <row r="122" spans="1:2">
      <c r="A122" t="s">
        <v>240</v>
      </c>
      <c r="B122" t="s">
        <v>241</v>
      </c>
    </row>
    <row r="123" spans="1:2">
      <c r="A123" t="s">
        <v>242</v>
      </c>
      <c r="B123" t="s">
        <v>243</v>
      </c>
    </row>
    <row r="124" spans="1:2">
      <c r="A124" t="s">
        <v>244</v>
      </c>
      <c r="B124" t="s">
        <v>245</v>
      </c>
    </row>
    <row r="125" spans="1:2">
      <c r="A125" t="s">
        <v>246</v>
      </c>
      <c r="B125" t="s">
        <v>247</v>
      </c>
    </row>
    <row r="126" spans="1:2">
      <c r="A126" t="s">
        <v>248</v>
      </c>
      <c r="B126" t="s">
        <v>249</v>
      </c>
    </row>
    <row r="127" spans="1:2">
      <c r="A127" t="s">
        <v>250</v>
      </c>
      <c r="B127" t="s">
        <v>251</v>
      </c>
    </row>
    <row r="128" spans="1:2">
      <c r="A128" t="s">
        <v>252</v>
      </c>
      <c r="B128" t="s">
        <v>253</v>
      </c>
    </row>
    <row r="129" spans="1:2">
      <c r="A129" t="s">
        <v>254</v>
      </c>
      <c r="B129" t="s">
        <v>255</v>
      </c>
    </row>
    <row r="130" spans="1:2">
      <c r="A130" t="s">
        <v>256</v>
      </c>
      <c r="B130" t="s">
        <v>257</v>
      </c>
    </row>
    <row r="131" spans="1:2">
      <c r="A131" t="s">
        <v>258</v>
      </c>
      <c r="B131" t="s">
        <v>259</v>
      </c>
    </row>
    <row r="132" spans="1:2">
      <c r="A132" t="s">
        <v>260</v>
      </c>
      <c r="B132" t="s">
        <v>261</v>
      </c>
    </row>
    <row r="133" spans="1:2">
      <c r="A133" t="s">
        <v>262</v>
      </c>
      <c r="B133" t="s">
        <v>263</v>
      </c>
    </row>
    <row r="134" spans="1:2">
      <c r="A134" t="s">
        <v>264</v>
      </c>
      <c r="B134" t="s">
        <v>265</v>
      </c>
    </row>
    <row r="135" spans="1:2">
      <c r="A135" t="s">
        <v>266</v>
      </c>
      <c r="B135" t="s">
        <v>267</v>
      </c>
    </row>
    <row r="136" spans="1:2">
      <c r="A136" t="s">
        <v>268</v>
      </c>
      <c r="B136" t="s">
        <v>269</v>
      </c>
    </row>
    <row r="137" spans="1:2">
      <c r="A137" t="s">
        <v>270</v>
      </c>
      <c r="B137" t="s">
        <v>271</v>
      </c>
    </row>
    <row r="138" spans="1:2">
      <c r="A138" t="s">
        <v>272</v>
      </c>
      <c r="B138" t="s">
        <v>273</v>
      </c>
    </row>
    <row r="139" spans="1:2">
      <c r="A139" t="s">
        <v>274</v>
      </c>
      <c r="B139" t="s">
        <v>275</v>
      </c>
    </row>
    <row r="140" spans="1:2">
      <c r="A140" t="s">
        <v>276</v>
      </c>
      <c r="B140" t="s">
        <v>277</v>
      </c>
    </row>
    <row r="141" spans="1:2">
      <c r="A141" t="s">
        <v>278</v>
      </c>
      <c r="B141" t="s">
        <v>279</v>
      </c>
    </row>
    <row r="142" spans="1:2">
      <c r="A142" t="s">
        <v>280</v>
      </c>
      <c r="B142" t="s">
        <v>281</v>
      </c>
    </row>
    <row r="143" spans="1:2">
      <c r="A143" t="s">
        <v>282</v>
      </c>
      <c r="B143" t="s">
        <v>283</v>
      </c>
    </row>
    <row r="144" spans="1:2">
      <c r="A144" t="s">
        <v>284</v>
      </c>
      <c r="B144" t="s">
        <v>285</v>
      </c>
    </row>
    <row r="145" spans="1:2">
      <c r="A145" t="s">
        <v>286</v>
      </c>
      <c r="B145" t="s">
        <v>287</v>
      </c>
    </row>
    <row r="146" spans="1:2">
      <c r="A146" t="s">
        <v>288</v>
      </c>
      <c r="B146" t="s">
        <v>289</v>
      </c>
    </row>
    <row r="147" spans="1:2">
      <c r="A147" t="s">
        <v>290</v>
      </c>
      <c r="B147" t="s">
        <v>291</v>
      </c>
    </row>
    <row r="148" spans="1:2">
      <c r="A148" t="s">
        <v>292</v>
      </c>
      <c r="B148" t="s">
        <v>293</v>
      </c>
    </row>
    <row r="149" spans="1:2">
      <c r="A149" t="s">
        <v>294</v>
      </c>
      <c r="B149" t="s">
        <v>295</v>
      </c>
    </row>
    <row r="150" spans="1:2">
      <c r="A150" t="s">
        <v>296</v>
      </c>
      <c r="B150" t="s">
        <v>297</v>
      </c>
    </row>
    <row r="151" spans="1:2">
      <c r="A151" t="s">
        <v>298</v>
      </c>
      <c r="B151" t="s">
        <v>299</v>
      </c>
    </row>
    <row r="152" spans="1:2">
      <c r="A152" t="s">
        <v>300</v>
      </c>
      <c r="B152" t="s">
        <v>301</v>
      </c>
    </row>
    <row r="153" spans="1:2">
      <c r="A153" t="s">
        <v>302</v>
      </c>
      <c r="B153" t="s">
        <v>303</v>
      </c>
    </row>
    <row r="154" spans="1:2">
      <c r="A154" t="s">
        <v>304</v>
      </c>
      <c r="B154" t="s">
        <v>305</v>
      </c>
    </row>
    <row r="155" spans="1:2">
      <c r="A155" t="s">
        <v>306</v>
      </c>
      <c r="B155" t="s">
        <v>307</v>
      </c>
    </row>
    <row r="156" spans="1:2">
      <c r="A156" t="s">
        <v>308</v>
      </c>
      <c r="B156" t="s">
        <v>309</v>
      </c>
    </row>
    <row r="157" spans="1:2">
      <c r="A157" t="s">
        <v>310</v>
      </c>
      <c r="B157" t="s">
        <v>311</v>
      </c>
    </row>
    <row r="158" spans="1:2">
      <c r="A158" t="s">
        <v>312</v>
      </c>
      <c r="B158" t="s">
        <v>313</v>
      </c>
    </row>
    <row r="159" spans="1:2">
      <c r="A159" t="s">
        <v>314</v>
      </c>
      <c r="B159" t="s">
        <v>315</v>
      </c>
    </row>
    <row r="160" spans="1:2">
      <c r="A160" t="s">
        <v>316</v>
      </c>
      <c r="B160" t="s">
        <v>317</v>
      </c>
    </row>
    <row r="161" spans="1:2">
      <c r="A161" t="s">
        <v>318</v>
      </c>
      <c r="B161" t="s">
        <v>319</v>
      </c>
    </row>
    <row r="162" spans="1:2">
      <c r="A162" t="s">
        <v>320</v>
      </c>
      <c r="B162" t="s">
        <v>321</v>
      </c>
    </row>
    <row r="163" spans="1:2">
      <c r="A163" t="s">
        <v>322</v>
      </c>
      <c r="B163" t="s">
        <v>323</v>
      </c>
    </row>
    <row r="164" spans="1:2">
      <c r="A164" t="s">
        <v>324</v>
      </c>
      <c r="B164" t="s">
        <v>325</v>
      </c>
    </row>
    <row r="165" spans="1:2">
      <c r="A165" t="s">
        <v>326</v>
      </c>
      <c r="B165" t="s">
        <v>327</v>
      </c>
    </row>
    <row r="166" spans="1:2">
      <c r="A166" t="s">
        <v>328</v>
      </c>
      <c r="B166" t="s">
        <v>329</v>
      </c>
    </row>
    <row r="167" spans="1:2">
      <c r="A167" t="s">
        <v>330</v>
      </c>
      <c r="B167" t="s">
        <v>331</v>
      </c>
    </row>
    <row r="168" spans="1:2">
      <c r="A168" t="s">
        <v>332</v>
      </c>
      <c r="B168" t="s">
        <v>333</v>
      </c>
    </row>
    <row r="169" spans="1:2">
      <c r="A169" t="s">
        <v>334</v>
      </c>
      <c r="B169" t="s">
        <v>335</v>
      </c>
    </row>
    <row r="170" spans="1:2">
      <c r="A170" t="s">
        <v>336</v>
      </c>
      <c r="B170" t="s">
        <v>337</v>
      </c>
    </row>
    <row r="171" spans="1:2">
      <c r="A171" t="s">
        <v>338</v>
      </c>
      <c r="B171" t="s">
        <v>339</v>
      </c>
    </row>
    <row r="172" spans="1:2">
      <c r="A172" t="s">
        <v>340</v>
      </c>
      <c r="B172" t="s">
        <v>341</v>
      </c>
    </row>
    <row r="173" spans="1:2">
      <c r="A173" t="s">
        <v>342</v>
      </c>
      <c r="B173" t="s">
        <v>343</v>
      </c>
    </row>
    <row r="174" spans="1:2">
      <c r="A174" t="s">
        <v>344</v>
      </c>
      <c r="B174" t="s">
        <v>345</v>
      </c>
    </row>
    <row r="175" spans="1:2">
      <c r="A175" t="s">
        <v>346</v>
      </c>
      <c r="B175" t="s">
        <v>347</v>
      </c>
    </row>
    <row r="176" spans="1:2">
      <c r="A176" t="s">
        <v>348</v>
      </c>
      <c r="B176" t="s">
        <v>349</v>
      </c>
    </row>
    <row r="177" spans="1:2">
      <c r="A177" t="s">
        <v>350</v>
      </c>
      <c r="B177" t="s">
        <v>351</v>
      </c>
    </row>
    <row r="178" spans="1:2">
      <c r="A178" t="s">
        <v>352</v>
      </c>
      <c r="B178" t="s">
        <v>353</v>
      </c>
    </row>
    <row r="179" spans="1:2">
      <c r="A179" t="s">
        <v>354</v>
      </c>
      <c r="B179" t="s">
        <v>355</v>
      </c>
    </row>
    <row r="180" spans="1:2">
      <c r="A180" t="s">
        <v>356</v>
      </c>
      <c r="B180" t="s">
        <v>357</v>
      </c>
    </row>
    <row r="181" spans="1:2">
      <c r="A181" t="s">
        <v>358</v>
      </c>
      <c r="B181" t="s">
        <v>359</v>
      </c>
    </row>
    <row r="182" spans="1:2">
      <c r="A182" t="s">
        <v>360</v>
      </c>
      <c r="B182" t="s">
        <v>361</v>
      </c>
    </row>
    <row r="183" spans="1:2">
      <c r="A183" t="s">
        <v>362</v>
      </c>
      <c r="B183" t="s">
        <v>363</v>
      </c>
    </row>
    <row r="184" spans="1:2">
      <c r="A184" t="s">
        <v>364</v>
      </c>
      <c r="B184" t="s">
        <v>365</v>
      </c>
    </row>
    <row r="185" spans="1:2">
      <c r="A185" t="s">
        <v>366</v>
      </c>
      <c r="B185" t="s">
        <v>367</v>
      </c>
    </row>
    <row r="186" spans="1:2">
      <c r="A186" t="s">
        <v>368</v>
      </c>
      <c r="B186" t="s">
        <v>369</v>
      </c>
    </row>
    <row r="187" spans="1:2">
      <c r="A187" t="s">
        <v>370</v>
      </c>
      <c r="B187" t="s">
        <v>371</v>
      </c>
    </row>
    <row r="188" spans="1:2">
      <c r="A188" t="s">
        <v>372</v>
      </c>
      <c r="B188" t="s">
        <v>373</v>
      </c>
    </row>
    <row r="189" spans="1:2">
      <c r="A189" t="s">
        <v>374</v>
      </c>
      <c r="B189" t="s">
        <v>375</v>
      </c>
    </row>
    <row r="190" spans="1:2">
      <c r="A190" t="s">
        <v>376</v>
      </c>
      <c r="B190" t="s">
        <v>377</v>
      </c>
    </row>
    <row r="191" spans="1:2">
      <c r="A191" t="s">
        <v>378</v>
      </c>
      <c r="B191" t="s">
        <v>379</v>
      </c>
    </row>
    <row r="192" spans="1:2">
      <c r="A192" t="s">
        <v>380</v>
      </c>
      <c r="B192" t="s">
        <v>381</v>
      </c>
    </row>
    <row r="193" spans="1:2">
      <c r="A193" t="s">
        <v>382</v>
      </c>
      <c r="B193" t="s">
        <v>383</v>
      </c>
    </row>
    <row r="194" spans="1:2">
      <c r="A194" t="s">
        <v>384</v>
      </c>
      <c r="B194" t="s">
        <v>385</v>
      </c>
    </row>
    <row r="195" spans="1:2">
      <c r="A195" t="s">
        <v>386</v>
      </c>
      <c r="B195" t="s">
        <v>387</v>
      </c>
    </row>
    <row r="196" spans="1:2">
      <c r="A196" t="s">
        <v>388</v>
      </c>
      <c r="B196" t="s">
        <v>389</v>
      </c>
    </row>
    <row r="197" spans="1:2">
      <c r="A197" t="s">
        <v>390</v>
      </c>
      <c r="B197" t="s">
        <v>391</v>
      </c>
    </row>
    <row r="198" spans="1:2">
      <c r="A198" t="s">
        <v>392</v>
      </c>
      <c r="B198" t="s">
        <v>393</v>
      </c>
    </row>
    <row r="199" spans="1:2">
      <c r="A199" t="s">
        <v>394</v>
      </c>
      <c r="B199" t="s">
        <v>395</v>
      </c>
    </row>
    <row r="200" spans="1:2">
      <c r="A200" t="s">
        <v>396</v>
      </c>
      <c r="B200" t="s">
        <v>397</v>
      </c>
    </row>
    <row r="201" spans="1:2">
      <c r="A201" t="s">
        <v>398</v>
      </c>
      <c r="B201" t="s">
        <v>399</v>
      </c>
    </row>
    <row r="202" spans="1:2">
      <c r="A202" t="s">
        <v>400</v>
      </c>
      <c r="B202" t="s">
        <v>401</v>
      </c>
    </row>
    <row r="203" spans="1:2">
      <c r="A203" t="s">
        <v>402</v>
      </c>
      <c r="B203" t="s">
        <v>403</v>
      </c>
    </row>
    <row r="204" spans="1:2">
      <c r="A204" t="s">
        <v>404</v>
      </c>
      <c r="B204" t="s">
        <v>405</v>
      </c>
    </row>
    <row r="205" spans="1:2">
      <c r="A205" t="s">
        <v>406</v>
      </c>
      <c r="B205" t="s">
        <v>407</v>
      </c>
    </row>
    <row r="206" spans="1:2">
      <c r="A206" t="s">
        <v>408</v>
      </c>
      <c r="B206" t="s">
        <v>409</v>
      </c>
    </row>
    <row r="207" spans="1:2">
      <c r="A207" t="s">
        <v>410</v>
      </c>
      <c r="B207" t="s">
        <v>411</v>
      </c>
    </row>
    <row r="208" spans="1:2">
      <c r="A208" t="s">
        <v>412</v>
      </c>
      <c r="B208" t="s">
        <v>413</v>
      </c>
    </row>
    <row r="209" spans="1:2">
      <c r="A209" t="s">
        <v>414</v>
      </c>
      <c r="B209" t="s">
        <v>415</v>
      </c>
    </row>
    <row r="210" spans="1:2">
      <c r="A210" t="s">
        <v>416</v>
      </c>
      <c r="B210" t="s">
        <v>417</v>
      </c>
    </row>
    <row r="211" spans="1:2">
      <c r="A211" t="s">
        <v>418</v>
      </c>
      <c r="B211" t="s">
        <v>419</v>
      </c>
    </row>
    <row r="212" spans="1:2">
      <c r="A212" t="s">
        <v>420</v>
      </c>
      <c r="B212" t="s">
        <v>421</v>
      </c>
    </row>
    <row r="213" spans="1:2">
      <c r="A213" t="s">
        <v>422</v>
      </c>
      <c r="B213" t="s">
        <v>423</v>
      </c>
    </row>
    <row r="214" spans="1:2">
      <c r="A214" t="s">
        <v>424</v>
      </c>
      <c r="B214" t="s">
        <v>425</v>
      </c>
    </row>
    <row r="215" spans="1:2">
      <c r="A215" t="s">
        <v>426</v>
      </c>
      <c r="B215" t="s">
        <v>427</v>
      </c>
    </row>
    <row r="216" spans="1:2">
      <c r="A216" t="s">
        <v>428</v>
      </c>
      <c r="B216" t="s">
        <v>429</v>
      </c>
    </row>
    <row r="217" spans="1:2">
      <c r="A217" t="s">
        <v>430</v>
      </c>
      <c r="B217" t="s">
        <v>431</v>
      </c>
    </row>
    <row r="218" spans="1:2">
      <c r="A218" t="s">
        <v>432</v>
      </c>
      <c r="B218" t="s">
        <v>433</v>
      </c>
    </row>
    <row r="219" spans="1:2">
      <c r="A219" t="s">
        <v>434</v>
      </c>
      <c r="B219" t="s">
        <v>435</v>
      </c>
    </row>
    <row r="220" spans="1:2">
      <c r="A220" t="s">
        <v>436</v>
      </c>
      <c r="B220" t="s">
        <v>437</v>
      </c>
    </row>
    <row r="221" spans="1:2">
      <c r="A221" t="s">
        <v>438</v>
      </c>
      <c r="B221" t="s">
        <v>439</v>
      </c>
    </row>
    <row r="222" spans="1:2">
      <c r="A222" t="s">
        <v>440</v>
      </c>
      <c r="B222" t="s">
        <v>441</v>
      </c>
    </row>
    <row r="223" spans="1:2">
      <c r="A223" t="s">
        <v>442</v>
      </c>
      <c r="B223" t="s">
        <v>443</v>
      </c>
    </row>
    <row r="224" spans="1:2">
      <c r="A224" t="s">
        <v>444</v>
      </c>
      <c r="B224" t="s">
        <v>445</v>
      </c>
    </row>
    <row r="225" spans="1:2">
      <c r="A225" t="s">
        <v>446</v>
      </c>
      <c r="B225" t="s">
        <v>447</v>
      </c>
    </row>
    <row r="226" spans="1:2">
      <c r="A226" t="s">
        <v>448</v>
      </c>
      <c r="B226" t="s">
        <v>449</v>
      </c>
    </row>
    <row r="227" spans="1:2">
      <c r="A227" t="s">
        <v>450</v>
      </c>
      <c r="B227" t="s">
        <v>451</v>
      </c>
    </row>
    <row r="228" spans="1:2">
      <c r="A228" t="s">
        <v>452</v>
      </c>
      <c r="B228" t="s">
        <v>453</v>
      </c>
    </row>
    <row r="229" spans="1:2">
      <c r="A229" t="s">
        <v>454</v>
      </c>
      <c r="B229" t="s">
        <v>455</v>
      </c>
    </row>
    <row r="230" spans="1:2">
      <c r="A230" t="s">
        <v>456</v>
      </c>
      <c r="B230" t="s">
        <v>457</v>
      </c>
    </row>
    <row r="231" spans="1:2">
      <c r="A231" t="s">
        <v>458</v>
      </c>
      <c r="B231" t="s">
        <v>459</v>
      </c>
    </row>
    <row r="232" spans="1:2">
      <c r="A232" t="s">
        <v>460</v>
      </c>
      <c r="B232" t="s">
        <v>461</v>
      </c>
    </row>
    <row r="233" spans="1:2">
      <c r="A233" t="s">
        <v>462</v>
      </c>
      <c r="B233" t="s">
        <v>463</v>
      </c>
    </row>
    <row r="234" spans="1:2">
      <c r="A234" t="s">
        <v>464</v>
      </c>
      <c r="B234" t="s">
        <v>465</v>
      </c>
    </row>
    <row r="235" spans="1:2">
      <c r="A235" t="s">
        <v>466</v>
      </c>
      <c r="B235" t="s">
        <v>467</v>
      </c>
    </row>
    <row r="236" spans="1:2">
      <c r="A236" t="s">
        <v>468</v>
      </c>
      <c r="B236" t="s">
        <v>469</v>
      </c>
    </row>
    <row r="237" spans="1:2">
      <c r="A237" t="s">
        <v>470</v>
      </c>
      <c r="B237" t="s">
        <v>471</v>
      </c>
    </row>
    <row r="238" spans="1:2">
      <c r="A238" t="s">
        <v>472</v>
      </c>
      <c r="B238" t="s">
        <v>473</v>
      </c>
    </row>
    <row r="239" spans="1:2">
      <c r="A239" t="s">
        <v>474</v>
      </c>
      <c r="B239" t="s">
        <v>475</v>
      </c>
    </row>
    <row r="240" spans="1:2">
      <c r="A240" t="s">
        <v>476</v>
      </c>
      <c r="B240" t="s">
        <v>477</v>
      </c>
    </row>
    <row r="241" spans="1:2">
      <c r="A241" t="s">
        <v>478</v>
      </c>
      <c r="B241" t="s">
        <v>479</v>
      </c>
    </row>
    <row r="242" spans="1:2">
      <c r="A242" t="s">
        <v>480</v>
      </c>
      <c r="B242" t="s">
        <v>481</v>
      </c>
    </row>
    <row r="243" spans="1:2">
      <c r="A243" t="s">
        <v>482</v>
      </c>
      <c r="B243" t="s">
        <v>483</v>
      </c>
    </row>
    <row r="244" spans="1:2">
      <c r="A244" t="s">
        <v>484</v>
      </c>
      <c r="B244" t="s">
        <v>485</v>
      </c>
    </row>
    <row r="245" spans="1:2">
      <c r="A245" t="s">
        <v>486</v>
      </c>
      <c r="B245" t="s">
        <v>487</v>
      </c>
    </row>
    <row r="246" spans="1:2">
      <c r="A246" t="s">
        <v>488</v>
      </c>
      <c r="B246" t="s">
        <v>489</v>
      </c>
    </row>
    <row r="247" spans="1:2">
      <c r="A247" t="s">
        <v>490</v>
      </c>
      <c r="B247" t="s">
        <v>491</v>
      </c>
    </row>
    <row r="248" spans="1:2">
      <c r="A248" t="s">
        <v>492</v>
      </c>
      <c r="B248" t="s">
        <v>493</v>
      </c>
    </row>
    <row r="249" spans="1:2">
      <c r="A249" t="s">
        <v>494</v>
      </c>
      <c r="B249" t="s">
        <v>495</v>
      </c>
    </row>
    <row r="250" spans="1:2">
      <c r="A250" t="s">
        <v>496</v>
      </c>
      <c r="B250" t="s">
        <v>497</v>
      </c>
    </row>
    <row r="251" spans="1:2">
      <c r="A251" t="s">
        <v>498</v>
      </c>
      <c r="B251" t="s">
        <v>499</v>
      </c>
    </row>
  </sheetData>
  <pageMargins left="0.7" right="0.7" top="0.75" bottom="0.75" header="0.3" footer="0.3"/>
  <pageSetup paperSize="9" orientation="portrait" r:id="rId1"/>
  <headerFooter>
    <oddFooter>&amp;C_x000D_&amp;1#&amp;"Calibri"&amp;10&amp;K000000 Internal Information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5">
    <tabColor rgb="FFFFFFFF"/>
  </sheetPr>
  <dimension ref="B1:D7"/>
  <sheetViews>
    <sheetView showRowColHeaders="0" workbookViewId="0">
      <selection activeCell="B18" sqref="B18"/>
    </sheetView>
  </sheetViews>
  <sheetFormatPr defaultColWidth="9" defaultRowHeight="14.4"/>
  <cols>
    <col min="1" max="1" width="2.5546875" style="342" customWidth="1"/>
    <col min="2" max="2" width="26.6640625" style="342" customWidth="1"/>
    <col min="3" max="3" width="4.5546875" style="342" bestFit="1" customWidth="1"/>
    <col min="4" max="4" width="150.5546875" style="342" customWidth="1"/>
    <col min="5" max="16384" width="9" style="342"/>
  </cols>
  <sheetData>
    <row r="1" spans="2:4" ht="10.199999999999999" customHeight="1"/>
    <row r="2" spans="2:4" ht="28.2" customHeight="1">
      <c r="B2" s="715" t="s">
        <v>599</v>
      </c>
      <c r="C2" s="716"/>
      <c r="D2" s="716"/>
    </row>
    <row r="3" spans="2:4" ht="14.7" customHeight="1">
      <c r="B3" s="388"/>
      <c r="C3" s="388"/>
    </row>
    <row r="4" spans="2:4">
      <c r="B4" s="2"/>
      <c r="C4" s="372"/>
      <c r="D4" s="302" t="s">
        <v>583</v>
      </c>
    </row>
    <row r="5" spans="2:4">
      <c r="B5" s="372"/>
      <c r="C5" s="245" t="s">
        <v>503</v>
      </c>
      <c r="D5" s="184" t="s">
        <v>584</v>
      </c>
    </row>
    <row r="6" spans="2:4" ht="180" customHeight="1">
      <c r="B6" s="280" t="s">
        <v>600</v>
      </c>
      <c r="C6" s="186" t="s">
        <v>504</v>
      </c>
      <c r="D6" s="270" t="s">
        <v>2566</v>
      </c>
    </row>
    <row r="7" spans="2:4" ht="42.6" customHeight="1">
      <c r="B7" s="280" t="s">
        <v>601</v>
      </c>
      <c r="C7" s="186" t="s">
        <v>505</v>
      </c>
      <c r="D7" s="270" t="s">
        <v>2567</v>
      </c>
    </row>
  </sheetData>
  <mergeCells count="1">
    <mergeCell ref="B2:D2"/>
  </mergeCells>
  <conditionalFormatting sqref="D6:D7">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 Internal Information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3C8D-7401-4B82-89DB-B25D92A0FF93}">
  <sheetPr codeName="Sheet59">
    <tabColor rgb="FFFFFFFF"/>
    <pageSetUpPr fitToPage="1"/>
  </sheetPr>
  <dimension ref="A1:E27"/>
  <sheetViews>
    <sheetView showRowColHeaders="0" workbookViewId="0">
      <selection activeCell="B18" sqref="B18"/>
    </sheetView>
  </sheetViews>
  <sheetFormatPr defaultColWidth="9.33203125" defaultRowHeight="14.4"/>
  <cols>
    <col min="1" max="1" width="6.5546875" style="271" customWidth="1"/>
    <col min="2" max="2" width="56.44140625" style="259" customWidth="1"/>
    <col min="3" max="3" width="6" style="271" bestFit="1" customWidth="1"/>
    <col min="4" max="4" width="93.109375" style="470" customWidth="1"/>
    <col min="5" max="16384" width="9.33203125" style="271"/>
  </cols>
  <sheetData>
    <row r="1" spans="1:5">
      <c r="A1" s="342"/>
      <c r="B1" s="346"/>
      <c r="C1" s="342"/>
      <c r="D1" s="349"/>
    </row>
    <row r="2" spans="1:5" ht="23.7" customHeight="1">
      <c r="A2" s="342"/>
      <c r="B2" s="721" t="s">
        <v>2277</v>
      </c>
      <c r="C2" s="722"/>
      <c r="D2" s="837"/>
    </row>
    <row r="3" spans="1:5">
      <c r="A3" s="342"/>
      <c r="B3" s="349" t="s">
        <v>1892</v>
      </c>
      <c r="C3" s="342"/>
      <c r="D3" s="349"/>
    </row>
    <row r="4" spans="1:5">
      <c r="A4" s="342"/>
      <c r="B4" s="346"/>
      <c r="C4" s="367"/>
      <c r="D4" s="352"/>
    </row>
    <row r="5" spans="1:5">
      <c r="A5" s="342"/>
      <c r="B5" s="717" t="s">
        <v>583</v>
      </c>
      <c r="C5" s="718"/>
      <c r="D5" s="725"/>
    </row>
    <row r="6" spans="1:5">
      <c r="A6" s="342"/>
      <c r="B6" s="834" t="s">
        <v>1893</v>
      </c>
      <c r="C6" s="835"/>
      <c r="D6" s="836"/>
      <c r="E6" s="468"/>
    </row>
    <row r="7" spans="1:5">
      <c r="A7" s="342"/>
      <c r="B7" s="471"/>
      <c r="C7" s="32" t="s">
        <v>503</v>
      </c>
      <c r="D7" s="184" t="s">
        <v>584</v>
      </c>
      <c r="E7" s="468"/>
    </row>
    <row r="8" spans="1:5" ht="259.2">
      <c r="A8" s="342"/>
      <c r="B8" s="314" t="s">
        <v>1894</v>
      </c>
      <c r="C8" s="186" t="s">
        <v>504</v>
      </c>
      <c r="D8" s="267" t="s">
        <v>2518</v>
      </c>
      <c r="E8" s="468"/>
    </row>
    <row r="9" spans="1:5" ht="144">
      <c r="A9" s="342"/>
      <c r="B9" s="314" t="s">
        <v>1895</v>
      </c>
      <c r="C9" s="186" t="s">
        <v>505</v>
      </c>
      <c r="D9" s="256" t="s">
        <v>2523</v>
      </c>
      <c r="E9" s="468"/>
    </row>
    <row r="10" spans="1:5" ht="216">
      <c r="A10" s="342"/>
      <c r="B10" s="314" t="s">
        <v>1896</v>
      </c>
      <c r="C10" s="189" t="s">
        <v>506</v>
      </c>
      <c r="D10" s="256" t="s">
        <v>2524</v>
      </c>
      <c r="E10" s="468"/>
    </row>
    <row r="11" spans="1:5" ht="259.2">
      <c r="A11" s="342"/>
      <c r="B11" s="314" t="s">
        <v>1897</v>
      </c>
      <c r="C11" s="186" t="s">
        <v>527</v>
      </c>
      <c r="D11" s="256" t="s">
        <v>2525</v>
      </c>
      <c r="E11" s="468"/>
    </row>
    <row r="12" spans="1:5">
      <c r="A12" s="342"/>
      <c r="B12" s="467" t="s">
        <v>1898</v>
      </c>
      <c r="C12" s="465"/>
      <c r="D12" s="466"/>
      <c r="E12" s="468"/>
    </row>
    <row r="13" spans="1:5" ht="360">
      <c r="A13" s="342"/>
      <c r="B13" s="314" t="s">
        <v>1899</v>
      </c>
      <c r="C13" s="186" t="s">
        <v>528</v>
      </c>
      <c r="D13" s="118" t="s">
        <v>2526</v>
      </c>
      <c r="E13" s="469"/>
    </row>
    <row r="14" spans="1:5" ht="275.25" customHeight="1">
      <c r="A14" s="342"/>
      <c r="B14" s="314" t="s">
        <v>1900</v>
      </c>
      <c r="C14" s="186" t="s">
        <v>590</v>
      </c>
      <c r="D14" s="196" t="s">
        <v>2519</v>
      </c>
      <c r="E14" s="469"/>
    </row>
    <row r="15" spans="1:5" ht="72">
      <c r="A15" s="342"/>
      <c r="B15" s="314" t="s">
        <v>1901</v>
      </c>
      <c r="C15" s="186" t="s">
        <v>592</v>
      </c>
      <c r="D15" s="197"/>
      <c r="E15" s="468"/>
    </row>
    <row r="16" spans="1:5" ht="244.8">
      <c r="A16" s="342"/>
      <c r="B16" s="314" t="s">
        <v>1902</v>
      </c>
      <c r="C16" s="186" t="s">
        <v>704</v>
      </c>
      <c r="D16" s="256" t="s">
        <v>2520</v>
      </c>
      <c r="E16" s="469"/>
    </row>
    <row r="17" spans="1:5" ht="57.6">
      <c r="A17" s="342"/>
      <c r="B17" s="314" t="s">
        <v>1903</v>
      </c>
      <c r="C17" s="186" t="s">
        <v>1028</v>
      </c>
      <c r="D17" s="256" t="s">
        <v>2172</v>
      </c>
      <c r="E17" s="469"/>
    </row>
    <row r="18" spans="1:5">
      <c r="A18" s="342"/>
      <c r="B18" s="467" t="s">
        <v>1904</v>
      </c>
      <c r="C18" s="465"/>
      <c r="D18" s="466"/>
      <c r="E18" s="469"/>
    </row>
    <row r="19" spans="1:5" ht="115.2">
      <c r="A19" s="342"/>
      <c r="B19" s="314" t="s">
        <v>1905</v>
      </c>
      <c r="C19" s="186" t="s">
        <v>1029</v>
      </c>
      <c r="D19" s="256" t="s">
        <v>2521</v>
      </c>
      <c r="E19" s="469"/>
    </row>
    <row r="20" spans="1:5" ht="302.39999999999998">
      <c r="A20" s="342"/>
      <c r="B20" s="314" t="s">
        <v>1906</v>
      </c>
      <c r="C20" s="186" t="s">
        <v>1030</v>
      </c>
      <c r="D20" s="256" t="s">
        <v>2527</v>
      </c>
      <c r="E20" s="469"/>
    </row>
    <row r="21" spans="1:5" ht="129.6">
      <c r="A21" s="342"/>
      <c r="B21" s="314" t="s">
        <v>1907</v>
      </c>
      <c r="C21" s="186" t="s">
        <v>1031</v>
      </c>
      <c r="D21" s="542" t="s">
        <v>2528</v>
      </c>
      <c r="E21" s="468"/>
    </row>
    <row r="22" spans="1:5" ht="115.2">
      <c r="A22" s="342"/>
      <c r="B22" s="314" t="s">
        <v>1908</v>
      </c>
      <c r="C22" s="186" t="s">
        <v>1032</v>
      </c>
      <c r="D22" s="542" t="s">
        <v>2529</v>
      </c>
      <c r="E22" s="468"/>
    </row>
    <row r="23" spans="1:5" ht="187.2">
      <c r="A23" s="342"/>
      <c r="B23" s="314" t="s">
        <v>1909</v>
      </c>
      <c r="C23" s="186" t="s">
        <v>1299</v>
      </c>
      <c r="D23" s="256" t="s">
        <v>2530</v>
      </c>
      <c r="E23" s="469"/>
    </row>
    <row r="24" spans="1:5" ht="86.4">
      <c r="A24" s="342"/>
      <c r="B24" s="314" t="s">
        <v>1910</v>
      </c>
      <c r="C24" s="186" t="s">
        <v>1300</v>
      </c>
      <c r="D24" s="256" t="s">
        <v>2531</v>
      </c>
      <c r="E24" s="469"/>
    </row>
    <row r="25" spans="1:5" ht="273.60000000000002">
      <c r="A25" s="342"/>
      <c r="B25" s="314" t="s">
        <v>1911</v>
      </c>
      <c r="C25" s="186" t="s">
        <v>1428</v>
      </c>
      <c r="D25" s="256" t="s">
        <v>2522</v>
      </c>
      <c r="E25" s="469"/>
    </row>
    <row r="26" spans="1:5" ht="216">
      <c r="A26" s="342"/>
      <c r="B26" s="314" t="s">
        <v>1912</v>
      </c>
      <c r="C26" s="186" t="s">
        <v>1429</v>
      </c>
      <c r="D26" s="256" t="s">
        <v>2532</v>
      </c>
      <c r="E26" s="469"/>
    </row>
    <row r="27" spans="1:5" ht="86.4">
      <c r="A27" s="342"/>
      <c r="B27" s="314" t="s">
        <v>1913</v>
      </c>
      <c r="C27" s="186" t="s">
        <v>1735</v>
      </c>
      <c r="D27" s="256" t="s">
        <v>2173</v>
      </c>
      <c r="E27" s="469"/>
    </row>
  </sheetData>
  <mergeCells count="3">
    <mergeCell ref="B5:D5"/>
    <mergeCell ref="B6:D6"/>
    <mergeCell ref="B2:D2"/>
  </mergeCells>
  <pageMargins left="0.70866141732283472" right="0.70866141732283472" top="0.74803149606299213" bottom="0.74803149606299213" header="0.31496062992125984" footer="0.31496062992125984"/>
  <pageSetup paperSize="9" scale="13" orientation="landscape" r:id="rId1"/>
  <headerFooter>
    <oddHeader>&amp;CEN
Annex I</oddHeader>
    <oddFooter>&amp;C&amp;"Calibri"&amp;11&amp;K000000&amp;P_x000D_&amp;1#&amp;"Calibri"&amp;10&amp;K000000 Internal Information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9F4A5-5484-4D54-9B6D-400A1E650E8C}">
  <sheetPr>
    <tabColor rgb="FFFFFFFF"/>
  </sheetPr>
  <dimension ref="B2:D30"/>
  <sheetViews>
    <sheetView showRowColHeaders="0" workbookViewId="0">
      <selection activeCell="B18" sqref="B18"/>
    </sheetView>
  </sheetViews>
  <sheetFormatPr defaultColWidth="9.109375" defaultRowHeight="14.4"/>
  <cols>
    <col min="1" max="1" width="6.5546875" style="346" customWidth="1"/>
    <col min="2" max="2" width="70.5546875" style="614" customWidth="1"/>
    <col min="3" max="3" width="11.5546875" style="346" bestFit="1" customWidth="1"/>
    <col min="4" max="4" width="94.44140625" style="346" customWidth="1"/>
    <col min="5" max="5" width="46.109375" style="346" customWidth="1"/>
    <col min="6" max="16384" width="9.109375" style="346"/>
  </cols>
  <sheetData>
    <row r="2" spans="2:4" ht="23.4">
      <c r="B2" s="721" t="s">
        <v>2278</v>
      </c>
      <c r="C2" s="722"/>
      <c r="D2" s="722"/>
    </row>
    <row r="3" spans="2:4">
      <c r="B3" s="391" t="s">
        <v>1892</v>
      </c>
    </row>
    <row r="5" spans="2:4">
      <c r="B5" s="717" t="s">
        <v>583</v>
      </c>
      <c r="C5" s="718"/>
      <c r="D5" s="725"/>
    </row>
    <row r="6" spans="2:4">
      <c r="B6" s="834" t="s">
        <v>1893</v>
      </c>
      <c r="C6" s="835"/>
      <c r="D6" s="836"/>
    </row>
    <row r="7" spans="2:4">
      <c r="B7" s="472"/>
      <c r="C7" s="32" t="s">
        <v>503</v>
      </c>
      <c r="D7" s="184" t="s">
        <v>584</v>
      </c>
    </row>
    <row r="8" spans="2:4" ht="172.8">
      <c r="B8" s="473" t="s">
        <v>1914</v>
      </c>
      <c r="C8" s="186" t="s">
        <v>504</v>
      </c>
      <c r="D8" s="256" t="s">
        <v>2534</v>
      </c>
    </row>
    <row r="9" spans="2:4" ht="57.6">
      <c r="B9" s="474" t="s">
        <v>1915</v>
      </c>
      <c r="C9" s="186" t="s">
        <v>505</v>
      </c>
      <c r="D9" s="256" t="s">
        <v>2535</v>
      </c>
    </row>
    <row r="10" spans="2:4" ht="129.6">
      <c r="B10" s="474" t="s">
        <v>1916</v>
      </c>
      <c r="C10" s="186" t="s">
        <v>506</v>
      </c>
      <c r="D10" s="256" t="s">
        <v>2536</v>
      </c>
    </row>
    <row r="11" spans="2:4">
      <c r="B11" s="475" t="s">
        <v>1898</v>
      </c>
      <c r="C11" s="476"/>
      <c r="D11" s="477"/>
    </row>
    <row r="12" spans="2:4" ht="60" customHeight="1">
      <c r="B12" s="474" t="s">
        <v>1917</v>
      </c>
      <c r="C12" s="186" t="s">
        <v>527</v>
      </c>
      <c r="D12" s="196" t="s">
        <v>2537</v>
      </c>
    </row>
    <row r="13" spans="2:4">
      <c r="B13" s="480" t="s">
        <v>1918</v>
      </c>
      <c r="C13" s="186" t="s">
        <v>1028</v>
      </c>
      <c r="D13" s="615"/>
    </row>
    <row r="14" spans="2:4">
      <c r="B14" s="480" t="s">
        <v>1919</v>
      </c>
      <c r="C14" s="186" t="s">
        <v>1920</v>
      </c>
      <c r="D14" s="615"/>
    </row>
    <row r="15" spans="2:4">
      <c r="B15" s="480" t="s">
        <v>1921</v>
      </c>
      <c r="C15" s="186" t="s">
        <v>1922</v>
      </c>
      <c r="D15" s="615"/>
    </row>
    <row r="16" spans="2:4">
      <c r="B16" s="480" t="s">
        <v>1923</v>
      </c>
      <c r="C16" s="186" t="s">
        <v>1924</v>
      </c>
      <c r="D16" s="616"/>
    </row>
    <row r="17" spans="2:4" ht="57.6">
      <c r="B17" s="474" t="s">
        <v>1925</v>
      </c>
      <c r="C17" s="186" t="s">
        <v>528</v>
      </c>
      <c r="D17" s="196" t="s">
        <v>2085</v>
      </c>
    </row>
    <row r="18" spans="2:4" ht="187.2">
      <c r="B18" s="474" t="s">
        <v>1926</v>
      </c>
      <c r="C18" s="186" t="s">
        <v>590</v>
      </c>
      <c r="D18" s="256" t="s">
        <v>2539</v>
      </c>
    </row>
    <row r="19" spans="2:4" ht="57.6">
      <c r="B19" s="474" t="s">
        <v>1927</v>
      </c>
      <c r="C19" s="186" t="s">
        <v>592</v>
      </c>
      <c r="D19" s="256" t="s">
        <v>2538</v>
      </c>
    </row>
    <row r="20" spans="2:4">
      <c r="B20" s="475" t="s">
        <v>1904</v>
      </c>
      <c r="C20" s="478"/>
      <c r="D20" s="477"/>
    </row>
    <row r="21" spans="2:4" ht="28.8">
      <c r="B21" s="474" t="s">
        <v>1928</v>
      </c>
      <c r="C21" s="186" t="s">
        <v>704</v>
      </c>
      <c r="D21" s="256" t="s">
        <v>2174</v>
      </c>
    </row>
    <row r="22" spans="2:4" ht="43.2">
      <c r="B22" s="474" t="s">
        <v>2175</v>
      </c>
      <c r="C22" s="186" t="s">
        <v>1028</v>
      </c>
      <c r="D22" s="256" t="s">
        <v>2176</v>
      </c>
    </row>
    <row r="23" spans="2:4" ht="115.2">
      <c r="B23" s="474" t="s">
        <v>1929</v>
      </c>
      <c r="C23" s="186" t="s">
        <v>1029</v>
      </c>
      <c r="D23" s="256" t="s">
        <v>2540</v>
      </c>
    </row>
    <row r="24" spans="2:4" ht="216">
      <c r="B24" s="474" t="s">
        <v>1930</v>
      </c>
      <c r="C24" s="186" t="s">
        <v>1030</v>
      </c>
      <c r="D24" s="256" t="s">
        <v>2541</v>
      </c>
    </row>
    <row r="25" spans="2:4" ht="100.8">
      <c r="B25" s="474" t="s">
        <v>1931</v>
      </c>
      <c r="C25" s="186" t="s">
        <v>1031</v>
      </c>
      <c r="D25" s="256" t="s">
        <v>2542</v>
      </c>
    </row>
    <row r="26" spans="2:4" ht="86.4">
      <c r="B26" s="474" t="s">
        <v>1913</v>
      </c>
      <c r="C26" s="186" t="s">
        <v>1032</v>
      </c>
      <c r="D26" s="256" t="s">
        <v>2177</v>
      </c>
    </row>
    <row r="28" spans="2:4">
      <c r="D28" s="617" t="s">
        <v>2533</v>
      </c>
    </row>
    <row r="29" spans="2:4">
      <c r="D29" s="342"/>
    </row>
    <row r="30" spans="2:4">
      <c r="D30" s="342"/>
    </row>
  </sheetData>
  <mergeCells count="3">
    <mergeCell ref="B2:D2"/>
    <mergeCell ref="B5:D5"/>
    <mergeCell ref="B6:D6"/>
  </mergeCells>
  <pageMargins left="0" right="0" top="0.74803149606299213" bottom="0.35433070866141736" header="0.31496062992125984" footer="0.31496062992125984"/>
  <pageSetup paperSize="9" scale="75" orientation="landscape" r:id="rId1"/>
  <headerFooter>
    <oddHeader>&amp;CEN
Annex I</oddHeader>
    <oddFooter>&amp;C&amp;"Calibri"&amp;11&amp;K000000&amp;P_x000D_&amp;1#&amp;"Calibri"&amp;10&amp;K000000 Internal Information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F0865-FBA8-4B32-BB0B-1EE4E61FBAB1}">
  <sheetPr>
    <tabColor rgb="FFFFFFFF"/>
    <pageSetUpPr fitToPage="1"/>
  </sheetPr>
  <dimension ref="B2:D24"/>
  <sheetViews>
    <sheetView showRowColHeaders="0" workbookViewId="0">
      <selection activeCell="B18" sqref="B18"/>
    </sheetView>
  </sheetViews>
  <sheetFormatPr defaultColWidth="9.109375" defaultRowHeight="14.4"/>
  <cols>
    <col min="1" max="1" width="6.5546875" style="342" customWidth="1"/>
    <col min="2" max="2" width="58.44140625" style="342" customWidth="1"/>
    <col min="3" max="3" width="6" style="342" bestFit="1" customWidth="1"/>
    <col min="4" max="4" width="93" style="342" customWidth="1"/>
    <col min="5" max="16384" width="9.109375" style="342"/>
  </cols>
  <sheetData>
    <row r="2" spans="2:4" ht="23.4" customHeight="1">
      <c r="B2" s="834" t="s">
        <v>2283</v>
      </c>
      <c r="C2" s="835"/>
      <c r="D2" s="835"/>
    </row>
    <row r="3" spans="2:4">
      <c r="B3" s="349" t="s">
        <v>1892</v>
      </c>
    </row>
    <row r="5" spans="2:4">
      <c r="B5" s="717" t="s">
        <v>583</v>
      </c>
      <c r="C5" s="718"/>
      <c r="D5" s="725"/>
    </row>
    <row r="6" spans="2:4">
      <c r="B6" s="834" t="s">
        <v>1898</v>
      </c>
      <c r="C6" s="835"/>
      <c r="D6" s="836"/>
    </row>
    <row r="7" spans="2:4">
      <c r="B7" s="479"/>
      <c r="C7" s="31" t="s">
        <v>503</v>
      </c>
      <c r="D7" s="262" t="s">
        <v>584</v>
      </c>
    </row>
    <row r="8" spans="2:4" ht="72">
      <c r="B8" s="581" t="s">
        <v>1932</v>
      </c>
      <c r="C8" s="582" t="s">
        <v>504</v>
      </c>
      <c r="D8" s="22" t="s">
        <v>2086</v>
      </c>
    </row>
    <row r="9" spans="2:4" ht="28.8">
      <c r="B9" s="581" t="s">
        <v>1933</v>
      </c>
      <c r="C9" s="582" t="s">
        <v>505</v>
      </c>
      <c r="D9" s="22" t="s">
        <v>2178</v>
      </c>
    </row>
    <row r="10" spans="2:4" ht="28.8">
      <c r="B10" s="581" t="s">
        <v>1934</v>
      </c>
      <c r="C10" s="582" t="s">
        <v>506</v>
      </c>
      <c r="D10" s="22" t="s">
        <v>2086</v>
      </c>
    </row>
    <row r="11" spans="2:4">
      <c r="B11" s="583" t="s">
        <v>1935</v>
      </c>
      <c r="C11" s="582" t="s">
        <v>1028</v>
      </c>
      <c r="D11" s="417"/>
    </row>
    <row r="12" spans="2:4">
      <c r="B12" s="583" t="s">
        <v>1936</v>
      </c>
      <c r="C12" s="582" t="s">
        <v>1920</v>
      </c>
      <c r="D12" s="417"/>
    </row>
    <row r="13" spans="2:4">
      <c r="B13" s="583" t="s">
        <v>1937</v>
      </c>
      <c r="C13" s="582" t="s">
        <v>1922</v>
      </c>
      <c r="D13" s="417"/>
    </row>
    <row r="14" spans="2:4">
      <c r="B14" s="583" t="s">
        <v>1938</v>
      </c>
      <c r="C14" s="582" t="s">
        <v>1924</v>
      </c>
      <c r="D14" s="417"/>
    </row>
    <row r="15" spans="2:4">
      <c r="B15" s="583" t="s">
        <v>1939</v>
      </c>
      <c r="C15" s="582" t="s">
        <v>1746</v>
      </c>
      <c r="D15" s="417"/>
    </row>
    <row r="16" spans="2:4">
      <c r="B16" s="583" t="s">
        <v>1940</v>
      </c>
      <c r="C16" s="582" t="s">
        <v>1941</v>
      </c>
      <c r="D16" s="418"/>
    </row>
    <row r="17" spans="2:4">
      <c r="B17" s="543" t="s">
        <v>1904</v>
      </c>
      <c r="C17" s="544"/>
      <c r="D17" s="545"/>
    </row>
    <row r="18" spans="2:4" ht="30" customHeight="1">
      <c r="B18" s="581" t="s">
        <v>1942</v>
      </c>
      <c r="C18" s="582" t="s">
        <v>527</v>
      </c>
      <c r="D18" s="618" t="s">
        <v>2086</v>
      </c>
    </row>
    <row r="19" spans="2:4">
      <c r="B19" s="583" t="s">
        <v>1935</v>
      </c>
      <c r="C19" s="582" t="s">
        <v>1028</v>
      </c>
      <c r="D19" s="619"/>
    </row>
    <row r="20" spans="2:4">
      <c r="B20" s="583" t="s">
        <v>1936</v>
      </c>
      <c r="C20" s="582" t="s">
        <v>1920</v>
      </c>
      <c r="D20" s="619"/>
    </row>
    <row r="21" spans="2:4">
      <c r="B21" s="583" t="s">
        <v>1937</v>
      </c>
      <c r="C21" s="582" t="s">
        <v>1922</v>
      </c>
      <c r="D21" s="619"/>
    </row>
    <row r="22" spans="2:4">
      <c r="B22" s="583" t="s">
        <v>1938</v>
      </c>
      <c r="C22" s="582" t="s">
        <v>1924</v>
      </c>
      <c r="D22" s="619"/>
    </row>
    <row r="23" spans="2:4">
      <c r="B23" s="583" t="s">
        <v>1939</v>
      </c>
      <c r="C23" s="582" t="s">
        <v>1746</v>
      </c>
      <c r="D23" s="619"/>
    </row>
    <row r="24" spans="2:4">
      <c r="B24" s="583" t="s">
        <v>1940</v>
      </c>
      <c r="C24" s="582" t="s">
        <v>1941</v>
      </c>
      <c r="D24" s="620"/>
    </row>
  </sheetData>
  <mergeCells count="3">
    <mergeCell ref="B2:D2"/>
    <mergeCell ref="B5:D5"/>
    <mergeCell ref="B6:D6"/>
  </mergeCells>
  <pageMargins left="0.70866141732283472" right="0.70866141732283472" top="0.74803149606299213" bottom="0.74803149606299213" header="0.31496062992125984" footer="0.31496062992125984"/>
  <pageSetup paperSize="9" scale="79" orientation="landscape" r:id="rId1"/>
  <headerFooter>
    <oddHeader>&amp;CEN
Annex I</oddHeader>
    <oddFooter>&amp;C&amp;"Calibri"&amp;11&amp;K000000&amp;P_x000D_&amp;1#&amp;"Calibri"&amp;10&amp;K000000 Internal Information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704B3-244D-4EE4-81B8-084EB1727CF7}">
  <sheetPr>
    <tabColor rgb="FFFFFFFF"/>
  </sheetPr>
  <dimension ref="B2:S66"/>
  <sheetViews>
    <sheetView showRowColHeaders="0" zoomScaleNormal="100" workbookViewId="0">
      <selection activeCell="B18" sqref="B18"/>
    </sheetView>
  </sheetViews>
  <sheetFormatPr defaultColWidth="8.5546875" defaultRowHeight="14.4"/>
  <cols>
    <col min="1" max="1" width="8.5546875" style="342"/>
    <col min="2" max="2" width="110.5546875" style="342" customWidth="1"/>
    <col min="3" max="3" width="11.5546875" style="342" customWidth="1"/>
    <col min="4" max="4" width="12.5546875" style="342" customWidth="1"/>
    <col min="5" max="5" width="30.44140625" style="342" customWidth="1"/>
    <col min="6" max="6" width="18.5546875" style="342" customWidth="1"/>
    <col min="7" max="7" width="17" style="342" customWidth="1"/>
    <col min="8" max="8" width="18.5546875" style="342" customWidth="1"/>
    <col min="9" max="9" width="16.5546875" style="342" customWidth="1"/>
    <col min="10" max="10" width="15.44140625" style="342" customWidth="1"/>
    <col min="11" max="12" width="18.5546875" style="342" customWidth="1"/>
    <col min="13" max="13" width="20.44140625" style="342" customWidth="1"/>
    <col min="14" max="14" width="25.44140625" style="342" customWidth="1"/>
    <col min="15" max="17" width="13.5546875" style="342" customWidth="1"/>
    <col min="18" max="18" width="14.5546875" style="342" customWidth="1"/>
    <col min="19" max="19" width="23" style="342" customWidth="1"/>
    <col min="20" max="20" width="16.5546875" style="342" customWidth="1"/>
    <col min="21" max="16384" width="8.5546875" style="342"/>
  </cols>
  <sheetData>
    <row r="2" spans="2:19" ht="23.4">
      <c r="B2" s="716" t="s">
        <v>2066</v>
      </c>
      <c r="C2" s="716"/>
      <c r="D2" s="716"/>
      <c r="E2" s="716"/>
      <c r="F2" s="716"/>
      <c r="G2" s="716"/>
      <c r="H2" s="716"/>
      <c r="I2" s="716"/>
      <c r="J2" s="716"/>
      <c r="K2" s="716"/>
      <c r="L2" s="716"/>
      <c r="M2" s="716"/>
      <c r="N2" s="716"/>
      <c r="O2" s="716"/>
      <c r="P2" s="716"/>
    </row>
    <row r="3" spans="2:19" ht="17.25" customHeight="1">
      <c r="B3" s="389"/>
      <c r="C3" s="389"/>
      <c r="D3" s="389"/>
      <c r="E3" s="389"/>
      <c r="F3" s="389"/>
      <c r="G3" s="389"/>
      <c r="H3" s="389"/>
      <c r="I3" s="389"/>
      <c r="J3" s="389"/>
      <c r="K3" s="389"/>
      <c r="L3" s="389"/>
      <c r="M3" s="389"/>
      <c r="N3" s="389"/>
      <c r="O3" s="389"/>
      <c r="P3" s="389"/>
      <c r="Q3" s="389"/>
      <c r="R3" s="389"/>
      <c r="S3" s="389"/>
    </row>
    <row r="4" spans="2:19" ht="78.75" customHeight="1">
      <c r="B4" s="843"/>
      <c r="C4" s="843"/>
      <c r="D4" s="726" t="s">
        <v>1943</v>
      </c>
      <c r="E4" s="718"/>
      <c r="F4" s="718"/>
      <c r="G4" s="718"/>
      <c r="H4" s="725"/>
      <c r="I4" s="726" t="s">
        <v>1944</v>
      </c>
      <c r="J4" s="718"/>
      <c r="K4" s="718"/>
      <c r="L4" s="726" t="s">
        <v>1945</v>
      </c>
      <c r="M4" s="718"/>
      <c r="N4" s="719" t="s">
        <v>1946</v>
      </c>
      <c r="O4" s="719" t="s">
        <v>1947</v>
      </c>
      <c r="P4" s="719" t="s">
        <v>1948</v>
      </c>
      <c r="Q4" s="719" t="s">
        <v>1949</v>
      </c>
      <c r="R4" s="719" t="s">
        <v>1950</v>
      </c>
      <c r="S4" s="719" t="s">
        <v>1951</v>
      </c>
    </row>
    <row r="5" spans="2:19" ht="111.75" customHeight="1">
      <c r="B5" s="843"/>
      <c r="C5" s="843"/>
      <c r="D5" s="324"/>
      <c r="E5" s="584" t="s">
        <v>1952</v>
      </c>
      <c r="F5" s="314" t="s">
        <v>1953</v>
      </c>
      <c r="G5" s="314" t="s">
        <v>1954</v>
      </c>
      <c r="H5" s="314" t="s">
        <v>1955</v>
      </c>
      <c r="I5" s="324"/>
      <c r="J5" s="314" t="s">
        <v>1956</v>
      </c>
      <c r="K5" s="314" t="s">
        <v>1955</v>
      </c>
      <c r="L5" s="324"/>
      <c r="M5" s="314" t="s">
        <v>1957</v>
      </c>
      <c r="N5" s="720"/>
      <c r="O5" s="720"/>
      <c r="P5" s="720"/>
      <c r="Q5" s="720"/>
      <c r="R5" s="720"/>
      <c r="S5" s="720"/>
    </row>
    <row r="6" spans="2:19">
      <c r="B6" s="585"/>
      <c r="C6" s="586" t="s">
        <v>503</v>
      </c>
      <c r="D6" s="252" t="s">
        <v>504</v>
      </c>
      <c r="E6" s="252" t="s">
        <v>505</v>
      </c>
      <c r="F6" s="252" t="s">
        <v>506</v>
      </c>
      <c r="G6" s="252" t="s">
        <v>527</v>
      </c>
      <c r="H6" s="252" t="s">
        <v>528</v>
      </c>
      <c r="I6" s="252" t="s">
        <v>590</v>
      </c>
      <c r="J6" s="252" t="s">
        <v>592</v>
      </c>
      <c r="K6" s="252" t="s">
        <v>704</v>
      </c>
      <c r="L6" s="252" t="s">
        <v>1028</v>
      </c>
      <c r="M6" s="252" t="s">
        <v>1029</v>
      </c>
      <c r="N6" s="252" t="s">
        <v>1030</v>
      </c>
      <c r="O6" s="252" t="s">
        <v>1031</v>
      </c>
      <c r="P6" s="252" t="s">
        <v>1032</v>
      </c>
      <c r="Q6" s="252" t="s">
        <v>1299</v>
      </c>
      <c r="R6" s="252" t="s">
        <v>1300</v>
      </c>
      <c r="S6" s="252" t="s">
        <v>1428</v>
      </c>
    </row>
    <row r="7" spans="2:19">
      <c r="B7" s="338" t="s">
        <v>1958</v>
      </c>
      <c r="C7" s="252">
        <v>1</v>
      </c>
      <c r="D7" s="587">
        <v>4063.6302619004</v>
      </c>
      <c r="E7" s="587">
        <v>13.584264029999996</v>
      </c>
      <c r="F7" s="588"/>
      <c r="G7" s="587">
        <v>329.6980698899996</v>
      </c>
      <c r="H7" s="587">
        <v>75.180069349999968</v>
      </c>
      <c r="I7" s="587">
        <v>-54.079934629999954</v>
      </c>
      <c r="J7" s="587">
        <v>-3.1775646600000003</v>
      </c>
      <c r="K7" s="587">
        <v>-28.687959870000004</v>
      </c>
      <c r="L7" s="587">
        <v>2219717.5672352947</v>
      </c>
      <c r="M7" s="587">
        <v>950936.31264161982</v>
      </c>
      <c r="N7" s="588"/>
      <c r="O7" s="587">
        <v>1573.2619085003998</v>
      </c>
      <c r="P7" s="587">
        <v>762.43909613000005</v>
      </c>
      <c r="Q7" s="587">
        <v>1632.2766172300001</v>
      </c>
      <c r="R7" s="587">
        <v>95.652640039999952</v>
      </c>
      <c r="S7" s="587">
        <v>10.391085305525124</v>
      </c>
    </row>
    <row r="8" spans="2:19">
      <c r="B8" s="589" t="s">
        <v>1959</v>
      </c>
      <c r="C8" s="252">
        <v>2</v>
      </c>
      <c r="D8" s="587">
        <v>866.5614981217999</v>
      </c>
      <c r="E8" s="587">
        <v>0</v>
      </c>
      <c r="F8" s="588"/>
      <c r="G8" s="587">
        <v>80.461779829999955</v>
      </c>
      <c r="H8" s="587">
        <v>13.892758460000005</v>
      </c>
      <c r="I8" s="587">
        <v>-8.1861323400000003</v>
      </c>
      <c r="J8" s="587">
        <v>-0.43670807000000017</v>
      </c>
      <c r="K8" s="587">
        <v>-5.8566875200000004</v>
      </c>
      <c r="L8" s="587">
        <v>1585030.6691798274</v>
      </c>
      <c r="M8" s="587">
        <v>432538.10585700948</v>
      </c>
      <c r="N8" s="588"/>
      <c r="O8" s="587">
        <v>266.4576460618004</v>
      </c>
      <c r="P8" s="587">
        <v>271.96187932000049</v>
      </c>
      <c r="Q8" s="587">
        <v>313.06850532999897</v>
      </c>
      <c r="R8" s="587">
        <v>15.073467410000006</v>
      </c>
      <c r="S8" s="587">
        <v>9.3216497690945541</v>
      </c>
    </row>
    <row r="9" spans="2:19">
      <c r="B9" s="589" t="s">
        <v>1960</v>
      </c>
      <c r="C9" s="252">
        <v>3</v>
      </c>
      <c r="D9" s="587">
        <v>2.3111341860999999</v>
      </c>
      <c r="E9" s="587">
        <v>1.5901028100000001</v>
      </c>
      <c r="F9" s="588"/>
      <c r="G9" s="587">
        <v>0</v>
      </c>
      <c r="H9" s="587">
        <v>0</v>
      </c>
      <c r="I9" s="587">
        <v>-1.8351800000000001E-3</v>
      </c>
      <c r="J9" s="587">
        <v>0</v>
      </c>
      <c r="K9" s="587">
        <v>0</v>
      </c>
      <c r="L9" s="587">
        <v>2291.9508479016949</v>
      </c>
      <c r="M9" s="587">
        <v>835.88176789190345</v>
      </c>
      <c r="N9" s="588"/>
      <c r="O9" s="587">
        <v>2.1181216360999997</v>
      </c>
      <c r="P9" s="587">
        <v>2.3272479999999998E-2</v>
      </c>
      <c r="Q9" s="587">
        <v>0.16974007000000002</v>
      </c>
      <c r="R9" s="587">
        <v>0</v>
      </c>
      <c r="S9" s="587">
        <v>4.2214010635052563</v>
      </c>
    </row>
    <row r="10" spans="2:19">
      <c r="B10" s="590" t="s">
        <v>1961</v>
      </c>
      <c r="C10" s="252">
        <v>4</v>
      </c>
      <c r="D10" s="587">
        <v>0</v>
      </c>
      <c r="E10" s="587">
        <v>0</v>
      </c>
      <c r="F10" s="588"/>
      <c r="G10" s="587">
        <v>0</v>
      </c>
      <c r="H10" s="587">
        <v>0</v>
      </c>
      <c r="I10" s="587">
        <v>0</v>
      </c>
      <c r="J10" s="587">
        <v>0</v>
      </c>
      <c r="K10" s="587">
        <v>0</v>
      </c>
      <c r="L10" s="587">
        <v>0</v>
      </c>
      <c r="M10" s="587">
        <v>0</v>
      </c>
      <c r="N10" s="588"/>
      <c r="O10" s="587">
        <v>0</v>
      </c>
      <c r="P10" s="587">
        <v>0</v>
      </c>
      <c r="Q10" s="587">
        <v>0</v>
      </c>
      <c r="R10" s="587">
        <v>0</v>
      </c>
      <c r="S10" s="587">
        <v>0</v>
      </c>
    </row>
    <row r="11" spans="2:19">
      <c r="B11" s="590" t="s">
        <v>1962</v>
      </c>
      <c r="C11" s="252">
        <v>5</v>
      </c>
      <c r="D11" s="587">
        <v>0</v>
      </c>
      <c r="E11" s="587">
        <v>0</v>
      </c>
      <c r="F11" s="588"/>
      <c r="G11" s="587">
        <v>0</v>
      </c>
      <c r="H11" s="587">
        <v>0</v>
      </c>
      <c r="I11" s="587">
        <v>0</v>
      </c>
      <c r="J11" s="587">
        <v>0</v>
      </c>
      <c r="K11" s="587">
        <v>0</v>
      </c>
      <c r="L11" s="587">
        <v>0</v>
      </c>
      <c r="M11" s="587">
        <v>0</v>
      </c>
      <c r="N11" s="588"/>
      <c r="O11" s="587">
        <v>0</v>
      </c>
      <c r="P11" s="587">
        <v>0</v>
      </c>
      <c r="Q11" s="587">
        <v>0</v>
      </c>
      <c r="R11" s="587">
        <v>0</v>
      </c>
      <c r="S11" s="587">
        <v>0</v>
      </c>
    </row>
    <row r="12" spans="2:19">
      <c r="B12" s="590" t="s">
        <v>1963</v>
      </c>
      <c r="C12" s="252">
        <v>6</v>
      </c>
      <c r="D12" s="587">
        <v>0</v>
      </c>
      <c r="E12" s="587">
        <v>0</v>
      </c>
      <c r="F12" s="588"/>
      <c r="G12" s="587">
        <v>0</v>
      </c>
      <c r="H12" s="587">
        <v>0</v>
      </c>
      <c r="I12" s="587">
        <v>0</v>
      </c>
      <c r="J12" s="587">
        <v>0</v>
      </c>
      <c r="K12" s="587">
        <v>0</v>
      </c>
      <c r="L12" s="587">
        <v>0</v>
      </c>
      <c r="M12" s="587">
        <v>0</v>
      </c>
      <c r="N12" s="588"/>
      <c r="O12" s="587">
        <v>0</v>
      </c>
      <c r="P12" s="587">
        <v>0</v>
      </c>
      <c r="Q12" s="587">
        <v>0</v>
      </c>
      <c r="R12" s="587">
        <v>0</v>
      </c>
      <c r="S12" s="587">
        <v>0</v>
      </c>
    </row>
    <row r="13" spans="2:19">
      <c r="B13" s="590" t="s">
        <v>1964</v>
      </c>
      <c r="C13" s="252">
        <v>7</v>
      </c>
      <c r="D13" s="587">
        <v>0.58627445999999994</v>
      </c>
      <c r="E13" s="587">
        <v>0</v>
      </c>
      <c r="F13" s="588"/>
      <c r="G13" s="587">
        <v>0</v>
      </c>
      <c r="H13" s="587">
        <v>0</v>
      </c>
      <c r="I13" s="587">
        <v>-2.3039000000000002E-4</v>
      </c>
      <c r="J13" s="587">
        <v>0</v>
      </c>
      <c r="K13" s="587">
        <v>0</v>
      </c>
      <c r="L13" s="587">
        <v>581.40814747221577</v>
      </c>
      <c r="M13" s="587">
        <v>212.04140159495992</v>
      </c>
      <c r="N13" s="588"/>
      <c r="O13" s="587">
        <v>0.5630019799999999</v>
      </c>
      <c r="P13" s="587">
        <v>2.3272479999999998E-2</v>
      </c>
      <c r="Q13" s="587">
        <v>0</v>
      </c>
      <c r="R13" s="587">
        <v>0</v>
      </c>
      <c r="S13" s="587">
        <v>2.4447804233191395</v>
      </c>
    </row>
    <row r="14" spans="2:19">
      <c r="B14" s="590" t="s">
        <v>1965</v>
      </c>
      <c r="C14" s="252">
        <v>8</v>
      </c>
      <c r="D14" s="587">
        <v>1.7248597260999998</v>
      </c>
      <c r="E14" s="587">
        <v>1.5901028100000001</v>
      </c>
      <c r="F14" s="588"/>
      <c r="G14" s="587">
        <v>0</v>
      </c>
      <c r="H14" s="587">
        <v>0</v>
      </c>
      <c r="I14" s="587">
        <v>-1.60479E-3</v>
      </c>
      <c r="J14" s="587">
        <v>0</v>
      </c>
      <c r="K14" s="587">
        <v>0</v>
      </c>
      <c r="L14" s="587">
        <v>1710.5427004294793</v>
      </c>
      <c r="M14" s="587">
        <v>623.84036629694356</v>
      </c>
      <c r="N14" s="588"/>
      <c r="O14" s="587">
        <v>1.5551196560999998</v>
      </c>
      <c r="P14" s="587">
        <v>0</v>
      </c>
      <c r="Q14" s="587">
        <v>0.16974007000000002</v>
      </c>
      <c r="R14" s="587">
        <v>0</v>
      </c>
      <c r="S14" s="587">
        <v>4.8764450643708157</v>
      </c>
    </row>
    <row r="15" spans="2:19">
      <c r="B15" s="589" t="s">
        <v>1966</v>
      </c>
      <c r="C15" s="252">
        <v>9</v>
      </c>
      <c r="D15" s="587">
        <v>266.854751427</v>
      </c>
      <c r="E15" s="587">
        <v>0</v>
      </c>
      <c r="F15" s="588"/>
      <c r="G15" s="587">
        <v>17.016946699999998</v>
      </c>
      <c r="H15" s="587">
        <v>4.3936371100000002</v>
      </c>
      <c r="I15" s="587">
        <v>-3.9484522600000007</v>
      </c>
      <c r="J15" s="587">
        <v>-0.16852476000000002</v>
      </c>
      <c r="K15" s="587">
        <v>-2.47794398</v>
      </c>
      <c r="L15" s="587">
        <v>174719.8777591291</v>
      </c>
      <c r="M15" s="587">
        <v>146391.081784746</v>
      </c>
      <c r="N15" s="588"/>
      <c r="O15" s="587">
        <v>122.81427403699996</v>
      </c>
      <c r="P15" s="587">
        <v>56.320779949999995</v>
      </c>
      <c r="Q15" s="587">
        <v>86.724066769999993</v>
      </c>
      <c r="R15" s="587">
        <v>0.99563067000000005</v>
      </c>
      <c r="S15" s="587">
        <v>8.6326565318629012</v>
      </c>
    </row>
    <row r="16" spans="2:19">
      <c r="B16" s="590" t="s">
        <v>1967</v>
      </c>
      <c r="C16" s="252">
        <v>10</v>
      </c>
      <c r="D16" s="587">
        <v>105.65827378699998</v>
      </c>
      <c r="E16" s="587">
        <v>0</v>
      </c>
      <c r="F16" s="588"/>
      <c r="G16" s="587">
        <v>6.4758602499999993</v>
      </c>
      <c r="H16" s="587">
        <v>0.99495267000000021</v>
      </c>
      <c r="I16" s="587">
        <v>-1.6909433200000006</v>
      </c>
      <c r="J16" s="587">
        <v>-3.2075569999999984E-2</v>
      </c>
      <c r="K16" s="587">
        <v>-0.42354930000000002</v>
      </c>
      <c r="L16" s="587">
        <v>96849.934436990792</v>
      </c>
      <c r="M16" s="587">
        <v>82824.992530260337</v>
      </c>
      <c r="N16" s="588"/>
      <c r="O16" s="587">
        <v>64.116058306999975</v>
      </c>
      <c r="P16" s="587">
        <v>16.796415110000009</v>
      </c>
      <c r="Q16" s="587">
        <v>24.570428099999997</v>
      </c>
      <c r="R16" s="587">
        <v>0.17537227</v>
      </c>
      <c r="S16" s="587">
        <v>8.8208019270430391</v>
      </c>
    </row>
    <row r="17" spans="2:19">
      <c r="B17" s="590" t="s">
        <v>1968</v>
      </c>
      <c r="C17" s="252">
        <v>11</v>
      </c>
      <c r="D17" s="587">
        <v>6.1389306300000017</v>
      </c>
      <c r="E17" s="587">
        <v>0</v>
      </c>
      <c r="F17" s="588"/>
      <c r="G17" s="587">
        <v>2.882672E-2</v>
      </c>
      <c r="H17" s="587">
        <v>0.46506500000000001</v>
      </c>
      <c r="I17" s="587">
        <v>-0.33150544999999987</v>
      </c>
      <c r="J17" s="587">
        <v>-4.6279999999999997E-5</v>
      </c>
      <c r="K17" s="587">
        <v>-0.32991146999999998</v>
      </c>
      <c r="L17" s="587">
        <v>506.95227753233712</v>
      </c>
      <c r="M17" s="587">
        <v>444.49663898190613</v>
      </c>
      <c r="N17" s="588"/>
      <c r="O17" s="587">
        <v>4.5820887200000024</v>
      </c>
      <c r="P17" s="587">
        <v>1.32990919</v>
      </c>
      <c r="Q17" s="587">
        <v>0.22416699999999998</v>
      </c>
      <c r="R17" s="587">
        <v>2.7657200000000002E-3</v>
      </c>
      <c r="S17" s="587">
        <v>4.5415011180592755</v>
      </c>
    </row>
    <row r="18" spans="2:19" ht="19.5" customHeight="1">
      <c r="B18" s="590" t="s">
        <v>1969</v>
      </c>
      <c r="C18" s="252">
        <v>12</v>
      </c>
      <c r="D18" s="587">
        <v>0</v>
      </c>
      <c r="E18" s="587">
        <v>0</v>
      </c>
      <c r="F18" s="588"/>
      <c r="G18" s="587">
        <v>0</v>
      </c>
      <c r="H18" s="587">
        <v>0</v>
      </c>
      <c r="I18" s="587">
        <v>0</v>
      </c>
      <c r="J18" s="587">
        <v>0</v>
      </c>
      <c r="K18" s="587">
        <v>0</v>
      </c>
      <c r="L18" s="587">
        <v>0</v>
      </c>
      <c r="M18" s="587">
        <v>0</v>
      </c>
      <c r="N18" s="588"/>
      <c r="O18" s="587">
        <v>0</v>
      </c>
      <c r="P18" s="587">
        <v>0</v>
      </c>
      <c r="Q18" s="587">
        <v>0</v>
      </c>
      <c r="R18" s="587">
        <v>0</v>
      </c>
      <c r="S18" s="587">
        <v>0</v>
      </c>
    </row>
    <row r="19" spans="2:19">
      <c r="B19" s="590" t="s">
        <v>1970</v>
      </c>
      <c r="C19" s="252">
        <v>13</v>
      </c>
      <c r="D19" s="587">
        <v>2.8073078799999998</v>
      </c>
      <c r="E19" s="587">
        <v>0</v>
      </c>
      <c r="F19" s="588"/>
      <c r="G19" s="587">
        <v>0.29142218999999997</v>
      </c>
      <c r="H19" s="587">
        <v>0</v>
      </c>
      <c r="I19" s="587">
        <v>-2.6737700000000002E-3</v>
      </c>
      <c r="J19" s="587">
        <v>-2.1425800000000003E-3</v>
      </c>
      <c r="K19" s="587">
        <v>0</v>
      </c>
      <c r="L19" s="587">
        <v>2521.7757533328358</v>
      </c>
      <c r="M19" s="587">
        <v>2282.9897945602797</v>
      </c>
      <c r="N19" s="588"/>
      <c r="O19" s="587">
        <v>0.57930932000000002</v>
      </c>
      <c r="P19" s="587">
        <v>0.64822846000000001</v>
      </c>
      <c r="Q19" s="587">
        <v>1.5772902599999998</v>
      </c>
      <c r="R19" s="587">
        <v>2.4798400000000001E-3</v>
      </c>
      <c r="S19" s="587">
        <v>8.9707171942489889</v>
      </c>
    </row>
    <row r="20" spans="2:19">
      <c r="B20" s="590" t="s">
        <v>1971</v>
      </c>
      <c r="C20" s="252">
        <v>14</v>
      </c>
      <c r="D20" s="587">
        <v>0.24365007</v>
      </c>
      <c r="E20" s="587">
        <v>0</v>
      </c>
      <c r="F20" s="588"/>
      <c r="G20" s="587">
        <v>0</v>
      </c>
      <c r="H20" s="587">
        <v>0</v>
      </c>
      <c r="I20" s="587">
        <v>-2.7392999999999997E-4</v>
      </c>
      <c r="J20" s="587">
        <v>0</v>
      </c>
      <c r="K20" s="587">
        <v>0</v>
      </c>
      <c r="L20" s="587">
        <v>54.024408196064989</v>
      </c>
      <c r="M20" s="587">
        <v>50.170960513979999</v>
      </c>
      <c r="N20" s="588"/>
      <c r="O20" s="587">
        <v>9.4448580000000004E-2</v>
      </c>
      <c r="P20" s="587">
        <v>0</v>
      </c>
      <c r="Q20" s="587">
        <v>0.13112986999999998</v>
      </c>
      <c r="R20" s="587">
        <v>1.8071619999999997E-2</v>
      </c>
      <c r="S20" s="587">
        <v>11.20143268718672</v>
      </c>
    </row>
    <row r="21" spans="2:19" ht="21.75" customHeight="1">
      <c r="B21" s="590" t="s">
        <v>1972</v>
      </c>
      <c r="C21" s="252">
        <v>15</v>
      </c>
      <c r="D21" s="587">
        <v>3.0675729999999998E-2</v>
      </c>
      <c r="E21" s="587">
        <v>0</v>
      </c>
      <c r="F21" s="588"/>
      <c r="G21" s="587">
        <v>0</v>
      </c>
      <c r="H21" s="587">
        <v>0</v>
      </c>
      <c r="I21" s="587">
        <v>-1.4759999999999999E-5</v>
      </c>
      <c r="J21" s="587">
        <v>0</v>
      </c>
      <c r="K21" s="587">
        <v>0</v>
      </c>
      <c r="L21" s="587">
        <v>8.3859807563230007</v>
      </c>
      <c r="M21" s="587">
        <v>7.2640128639999997</v>
      </c>
      <c r="N21" s="588"/>
      <c r="O21" s="587">
        <v>3.0675729999999998E-2</v>
      </c>
      <c r="P21" s="587">
        <v>0</v>
      </c>
      <c r="Q21" s="587">
        <v>0</v>
      </c>
      <c r="R21" s="587">
        <v>0</v>
      </c>
      <c r="S21" s="587">
        <v>2.0506886877671699</v>
      </c>
    </row>
    <row r="22" spans="2:19" ht="18" customHeight="1">
      <c r="B22" s="590" t="s">
        <v>1973</v>
      </c>
      <c r="C22" s="252">
        <v>16</v>
      </c>
      <c r="D22" s="587">
        <v>14.907369469999999</v>
      </c>
      <c r="E22" s="587">
        <v>0</v>
      </c>
      <c r="F22" s="588"/>
      <c r="G22" s="587">
        <v>0.58856107000000002</v>
      </c>
      <c r="H22" s="587">
        <v>5.8066980000000004E-2</v>
      </c>
      <c r="I22" s="587">
        <v>-3.5684670000000029E-2</v>
      </c>
      <c r="J22" s="587">
        <v>-3.67651E-3</v>
      </c>
      <c r="K22" s="587">
        <v>-2.473854E-2</v>
      </c>
      <c r="L22" s="587">
        <v>5149.819357311062</v>
      </c>
      <c r="M22" s="587">
        <v>4547.8210189518395</v>
      </c>
      <c r="N22" s="588"/>
      <c r="O22" s="587">
        <v>5.7077231200000016</v>
      </c>
      <c r="P22" s="587">
        <v>5.6393948999999983</v>
      </c>
      <c r="Q22" s="587">
        <v>3.5464076599999999</v>
      </c>
      <c r="R22" s="587">
        <v>1.3843789999999998E-2</v>
      </c>
      <c r="S22" s="587">
        <v>7.5013072651330299</v>
      </c>
    </row>
    <row r="23" spans="2:19">
      <c r="B23" s="590" t="s">
        <v>1974</v>
      </c>
      <c r="C23" s="252">
        <v>17</v>
      </c>
      <c r="D23" s="587">
        <v>0.40329879000000002</v>
      </c>
      <c r="E23" s="587">
        <v>0</v>
      </c>
      <c r="F23" s="588"/>
      <c r="G23" s="587">
        <v>0</v>
      </c>
      <c r="H23" s="587">
        <v>0</v>
      </c>
      <c r="I23" s="587">
        <v>-8.6500000000000002E-5</v>
      </c>
      <c r="J23" s="587">
        <v>0</v>
      </c>
      <c r="K23" s="587">
        <v>0</v>
      </c>
      <c r="L23" s="587">
        <v>129.19930815887702</v>
      </c>
      <c r="M23" s="587">
        <v>106.06717847121001</v>
      </c>
      <c r="N23" s="588"/>
      <c r="O23" s="587">
        <v>0.33767601000000003</v>
      </c>
      <c r="P23" s="587">
        <v>0</v>
      </c>
      <c r="Q23" s="587">
        <v>6.5622780000000006E-2</v>
      </c>
      <c r="R23" s="587">
        <v>0</v>
      </c>
      <c r="S23" s="587">
        <v>5.4423337136716912</v>
      </c>
    </row>
    <row r="24" spans="2:19">
      <c r="B24" s="590" t="s">
        <v>1975</v>
      </c>
      <c r="C24" s="252">
        <v>18</v>
      </c>
      <c r="D24" s="587">
        <v>7.696826549999999</v>
      </c>
      <c r="E24" s="587">
        <v>0</v>
      </c>
      <c r="F24" s="588"/>
      <c r="G24" s="587">
        <v>0.85960663000000004</v>
      </c>
      <c r="H24" s="587">
        <v>0.90502953999999991</v>
      </c>
      <c r="I24" s="587">
        <v>-0.37050298999999992</v>
      </c>
      <c r="J24" s="587">
        <v>-8.8711399999999996E-3</v>
      </c>
      <c r="K24" s="587">
        <v>-0.35867735000000001</v>
      </c>
      <c r="L24" s="587">
        <v>2531.7641077334547</v>
      </c>
      <c r="M24" s="587">
        <v>2160.3375792274496</v>
      </c>
      <c r="N24" s="588"/>
      <c r="O24" s="587">
        <v>3.6927631599999993</v>
      </c>
      <c r="P24" s="587">
        <v>1.9256472400000002</v>
      </c>
      <c r="Q24" s="587">
        <v>2.0332427900000001</v>
      </c>
      <c r="R24" s="587">
        <v>4.5173359999999996E-2</v>
      </c>
      <c r="S24" s="587">
        <v>7.0225137392284624</v>
      </c>
    </row>
    <row r="25" spans="2:19">
      <c r="B25" s="590" t="s">
        <v>1976</v>
      </c>
      <c r="C25" s="252">
        <v>19</v>
      </c>
      <c r="D25" s="587">
        <v>0</v>
      </c>
      <c r="E25" s="587">
        <v>0</v>
      </c>
      <c r="F25" s="588"/>
      <c r="G25" s="587">
        <v>0</v>
      </c>
      <c r="H25" s="587">
        <v>0</v>
      </c>
      <c r="I25" s="587">
        <v>0</v>
      </c>
      <c r="J25" s="587">
        <v>0</v>
      </c>
      <c r="K25" s="587">
        <v>0</v>
      </c>
      <c r="L25" s="587">
        <v>0</v>
      </c>
      <c r="M25" s="587">
        <v>0</v>
      </c>
      <c r="N25" s="588"/>
      <c r="O25" s="587">
        <v>0</v>
      </c>
      <c r="P25" s="587">
        <v>0</v>
      </c>
      <c r="Q25" s="587">
        <v>0</v>
      </c>
      <c r="R25" s="587">
        <v>0</v>
      </c>
      <c r="S25" s="587">
        <v>0</v>
      </c>
    </row>
    <row r="26" spans="2:19">
      <c r="B26" s="590" t="s">
        <v>1977</v>
      </c>
      <c r="C26" s="252">
        <v>20</v>
      </c>
      <c r="D26" s="587">
        <v>1.70038321</v>
      </c>
      <c r="E26" s="587">
        <v>0</v>
      </c>
      <c r="F26" s="588"/>
      <c r="G26" s="587">
        <v>0</v>
      </c>
      <c r="H26" s="587">
        <v>0.18336760000000002</v>
      </c>
      <c r="I26" s="587">
        <v>-0.18386599999999995</v>
      </c>
      <c r="J26" s="587">
        <v>0</v>
      </c>
      <c r="K26" s="587">
        <v>-0.18336760000000002</v>
      </c>
      <c r="L26" s="587">
        <v>991.5162348860141</v>
      </c>
      <c r="M26" s="587">
        <v>813.9751430102101</v>
      </c>
      <c r="N26" s="588"/>
      <c r="O26" s="587">
        <v>0.62081084000000009</v>
      </c>
      <c r="P26" s="587">
        <v>0.68133124999999994</v>
      </c>
      <c r="Q26" s="587">
        <v>0.39824112</v>
      </c>
      <c r="R26" s="587">
        <v>0</v>
      </c>
      <c r="S26" s="587">
        <v>8.6729076810083701</v>
      </c>
    </row>
    <row r="27" spans="2:19">
      <c r="B27" s="590" t="s">
        <v>1978</v>
      </c>
      <c r="C27" s="252">
        <v>21</v>
      </c>
      <c r="D27" s="587">
        <v>1.33960423</v>
      </c>
      <c r="E27" s="587">
        <v>0</v>
      </c>
      <c r="F27" s="588"/>
      <c r="G27" s="587">
        <v>0</v>
      </c>
      <c r="H27" s="587">
        <v>0</v>
      </c>
      <c r="I27" s="587">
        <v>-3.1607999999999994E-4</v>
      </c>
      <c r="J27" s="587">
        <v>0</v>
      </c>
      <c r="K27" s="587">
        <v>0</v>
      </c>
      <c r="L27" s="587">
        <v>265.66388079329602</v>
      </c>
      <c r="M27" s="587">
        <v>191.09588301373</v>
      </c>
      <c r="N27" s="588"/>
      <c r="O27" s="587">
        <v>0.38354231</v>
      </c>
      <c r="P27" s="587">
        <v>0.15011115</v>
      </c>
      <c r="Q27" s="587">
        <v>0.80595077000000004</v>
      </c>
      <c r="R27" s="587">
        <v>0</v>
      </c>
      <c r="S27" s="587">
        <v>10.821592304044406</v>
      </c>
    </row>
    <row r="28" spans="2:19" ht="20.25" customHeight="1">
      <c r="B28" s="590" t="s">
        <v>1979</v>
      </c>
      <c r="C28" s="252">
        <v>22</v>
      </c>
      <c r="D28" s="587">
        <v>6.5471686200000008</v>
      </c>
      <c r="E28" s="587">
        <v>0</v>
      </c>
      <c r="F28" s="588"/>
      <c r="G28" s="587">
        <v>0.29240949999999999</v>
      </c>
      <c r="H28" s="587">
        <v>8.0324000000000003E-3</v>
      </c>
      <c r="I28" s="587">
        <v>-1.8346769999999998E-2</v>
      </c>
      <c r="J28" s="587">
        <v>-8.8239900000000003E-3</v>
      </c>
      <c r="K28" s="587">
        <v>-6.1181499999999993E-3</v>
      </c>
      <c r="L28" s="587">
        <v>3411.2647189099803</v>
      </c>
      <c r="M28" s="587">
        <v>3035.4637872906005</v>
      </c>
      <c r="N28" s="588"/>
      <c r="O28" s="587">
        <v>1.1968432100000002</v>
      </c>
      <c r="P28" s="587">
        <v>1.3376161800000002</v>
      </c>
      <c r="Q28" s="587">
        <v>3.9540188100000004</v>
      </c>
      <c r="R28" s="587">
        <v>5.869042E-2</v>
      </c>
      <c r="S28" s="587">
        <v>10.250044169653096</v>
      </c>
    </row>
    <row r="29" spans="2:19">
      <c r="B29" s="590" t="s">
        <v>1980</v>
      </c>
      <c r="C29" s="252">
        <v>23</v>
      </c>
      <c r="D29" s="587">
        <v>8.2492642099999998</v>
      </c>
      <c r="E29" s="587">
        <v>0</v>
      </c>
      <c r="F29" s="588"/>
      <c r="G29" s="587">
        <v>0.63988371000000011</v>
      </c>
      <c r="H29" s="587">
        <v>2.9721599999999997E-2</v>
      </c>
      <c r="I29" s="587">
        <v>-6.0778420000000014E-2</v>
      </c>
      <c r="J29" s="587">
        <v>-2.5686560000000001E-2</v>
      </c>
      <c r="K29" s="587">
        <v>-2.9721599999999997E-2</v>
      </c>
      <c r="L29" s="587">
        <v>4907.8956171073951</v>
      </c>
      <c r="M29" s="587">
        <v>3549.8316241114103</v>
      </c>
      <c r="N29" s="588"/>
      <c r="O29" s="587">
        <v>2.8721608700000005</v>
      </c>
      <c r="P29" s="587">
        <v>2.948365359999999</v>
      </c>
      <c r="Q29" s="587">
        <v>2.42736741</v>
      </c>
      <c r="R29" s="587">
        <v>1.37057E-3</v>
      </c>
      <c r="S29" s="587">
        <v>7.6067429490983258</v>
      </c>
    </row>
    <row r="30" spans="2:19" ht="20.25" customHeight="1">
      <c r="B30" s="590" t="s">
        <v>1981</v>
      </c>
      <c r="C30" s="252">
        <v>24</v>
      </c>
      <c r="D30" s="587">
        <v>3.49147059</v>
      </c>
      <c r="E30" s="587">
        <v>0</v>
      </c>
      <c r="F30" s="588"/>
      <c r="G30" s="587">
        <v>0.30981469</v>
      </c>
      <c r="H30" s="587">
        <v>1.664585E-2</v>
      </c>
      <c r="I30" s="587">
        <v>-9.389759999999997E-3</v>
      </c>
      <c r="J30" s="587">
        <v>-2.4688999999999999E-4</v>
      </c>
      <c r="K30" s="587">
        <v>-8.4893799999999995E-3</v>
      </c>
      <c r="L30" s="587">
        <v>5730.4564096610693</v>
      </c>
      <c r="M30" s="587">
        <v>3825.1504342863</v>
      </c>
      <c r="N30" s="588"/>
      <c r="O30" s="587">
        <v>0.75072727000000006</v>
      </c>
      <c r="P30" s="587">
        <v>0.10954467000000001</v>
      </c>
      <c r="Q30" s="587">
        <v>2.63119865</v>
      </c>
      <c r="R30" s="587">
        <v>0</v>
      </c>
      <c r="S30" s="587">
        <v>12.468427156697507</v>
      </c>
    </row>
    <row r="31" spans="2:19">
      <c r="B31" s="590" t="s">
        <v>1982</v>
      </c>
      <c r="C31" s="252">
        <v>25</v>
      </c>
      <c r="D31" s="587">
        <v>47.463751850000008</v>
      </c>
      <c r="E31" s="587">
        <v>0</v>
      </c>
      <c r="F31" s="588"/>
      <c r="G31" s="587">
        <v>2.2881305800000007</v>
      </c>
      <c r="H31" s="587">
        <v>0.94223457999999982</v>
      </c>
      <c r="I31" s="587">
        <v>-0.79414189999999996</v>
      </c>
      <c r="J31" s="587">
        <v>-5.6292030000000021E-2</v>
      </c>
      <c r="K31" s="587">
        <v>-0.71848052000000018</v>
      </c>
      <c r="L31" s="587">
        <v>22038.50690387237</v>
      </c>
      <c r="M31" s="587">
        <v>20290.136887100954</v>
      </c>
      <c r="N31" s="588"/>
      <c r="O31" s="587">
        <v>17.644634790000019</v>
      </c>
      <c r="P31" s="587">
        <v>12.60416856</v>
      </c>
      <c r="Q31" s="587">
        <v>16.965210099999993</v>
      </c>
      <c r="R31" s="587">
        <v>0.24973840000000003</v>
      </c>
      <c r="S31" s="587">
        <v>8.1238162287100781</v>
      </c>
    </row>
    <row r="32" spans="2:19">
      <c r="B32" s="590" t="s">
        <v>1983</v>
      </c>
      <c r="C32" s="252">
        <v>26</v>
      </c>
      <c r="D32" s="587">
        <v>3.9004499099999999</v>
      </c>
      <c r="E32" s="587">
        <v>0</v>
      </c>
      <c r="F32" s="588"/>
      <c r="G32" s="587">
        <v>6.8256399999999995E-2</v>
      </c>
      <c r="H32" s="587">
        <v>0</v>
      </c>
      <c r="I32" s="587">
        <v>-1.4393200000000002E-3</v>
      </c>
      <c r="J32" s="587">
        <v>-3.7499999999999997E-5</v>
      </c>
      <c r="K32" s="587">
        <v>0</v>
      </c>
      <c r="L32" s="587">
        <v>1073.1405348630749</v>
      </c>
      <c r="M32" s="587">
        <v>1002.79787096118</v>
      </c>
      <c r="N32" s="588"/>
      <c r="O32" s="587">
        <v>1.30274003</v>
      </c>
      <c r="P32" s="587">
        <v>0.98287831000000003</v>
      </c>
      <c r="Q32" s="587">
        <v>1.6131551399999997</v>
      </c>
      <c r="R32" s="587">
        <v>1.67643E-3</v>
      </c>
      <c r="S32" s="587">
        <v>9.8090009090344523</v>
      </c>
    </row>
    <row r="33" spans="2:19">
      <c r="B33" s="590" t="s">
        <v>1984</v>
      </c>
      <c r="C33" s="252">
        <v>27</v>
      </c>
      <c r="D33" s="587">
        <v>3.4543949199999999</v>
      </c>
      <c r="E33" s="587">
        <v>0</v>
      </c>
      <c r="F33" s="588"/>
      <c r="G33" s="587">
        <v>5.8819099999999997E-3</v>
      </c>
      <c r="H33" s="587">
        <v>0</v>
      </c>
      <c r="I33" s="587">
        <v>-1.4829800000000001E-3</v>
      </c>
      <c r="J33" s="587">
        <v>-1.8E-7</v>
      </c>
      <c r="K33" s="587">
        <v>0</v>
      </c>
      <c r="L33" s="587">
        <v>1311.3774350209362</v>
      </c>
      <c r="M33" s="587">
        <v>1218.92815465596</v>
      </c>
      <c r="N33" s="588"/>
      <c r="O33" s="587">
        <v>1.3681785700000004</v>
      </c>
      <c r="P33" s="587">
        <v>0.81607014</v>
      </c>
      <c r="Q33" s="587">
        <v>1.06931248</v>
      </c>
      <c r="R33" s="587">
        <v>0.20083372999999999</v>
      </c>
      <c r="S33" s="587">
        <v>9.2586975992503699</v>
      </c>
    </row>
    <row r="34" spans="2:19">
      <c r="B34" s="590" t="s">
        <v>1985</v>
      </c>
      <c r="C34" s="252">
        <v>28</v>
      </c>
      <c r="D34" s="587">
        <v>6.8061661600000001</v>
      </c>
      <c r="E34" s="587">
        <v>0</v>
      </c>
      <c r="F34" s="588"/>
      <c r="G34" s="587">
        <v>0.56059040000000004</v>
      </c>
      <c r="H34" s="587">
        <v>5.2641460000000001E-2</v>
      </c>
      <c r="I34" s="587">
        <v>-3.1033170000000009E-2</v>
      </c>
      <c r="J34" s="587">
        <v>-1.54886E-3</v>
      </c>
      <c r="K34" s="587">
        <v>-2.5648859999999999E-2</v>
      </c>
      <c r="L34" s="587">
        <v>2431.3715016531123</v>
      </c>
      <c r="M34" s="587">
        <v>1986.5293294515202</v>
      </c>
      <c r="N34" s="588"/>
      <c r="O34" s="587">
        <v>2.8784307899999999</v>
      </c>
      <c r="P34" s="587">
        <v>1.8889913900000002</v>
      </c>
      <c r="Q34" s="587">
        <v>2.03874398</v>
      </c>
      <c r="R34" s="587">
        <v>0</v>
      </c>
      <c r="S34" s="587">
        <v>7.7009916818819866</v>
      </c>
    </row>
    <row r="35" spans="2:19">
      <c r="B35" s="590" t="s">
        <v>1986</v>
      </c>
      <c r="C35" s="252">
        <v>29</v>
      </c>
      <c r="D35" s="587">
        <v>1.9239684799999999</v>
      </c>
      <c r="E35" s="587">
        <v>0</v>
      </c>
      <c r="F35" s="588"/>
      <c r="G35" s="587">
        <v>2.6405729999999999E-2</v>
      </c>
      <c r="H35" s="587">
        <v>0</v>
      </c>
      <c r="I35" s="587">
        <v>-1.1870000000000001E-3</v>
      </c>
      <c r="J35" s="587">
        <v>-2.4129999999999994E-5</v>
      </c>
      <c r="K35" s="587">
        <v>0</v>
      </c>
      <c r="L35" s="587">
        <v>2222.4312091433758</v>
      </c>
      <c r="M35" s="587">
        <v>2022.5333852303997</v>
      </c>
      <c r="N35" s="588"/>
      <c r="O35" s="587">
        <v>0.80081237000000005</v>
      </c>
      <c r="P35" s="587">
        <v>0</v>
      </c>
      <c r="Q35" s="587">
        <v>1.1091919699999999</v>
      </c>
      <c r="R35" s="587">
        <v>1.396414E-2</v>
      </c>
      <c r="S35" s="587">
        <v>7.8528758601769475</v>
      </c>
    </row>
    <row r="36" spans="2:19">
      <c r="B36" s="590" t="s">
        <v>1987</v>
      </c>
      <c r="C36" s="252">
        <v>30</v>
      </c>
      <c r="D36" s="587">
        <v>0.93823647999999993</v>
      </c>
      <c r="E36" s="587">
        <v>0</v>
      </c>
      <c r="F36" s="588"/>
      <c r="G36" s="587">
        <v>1.8548820000000001E-2</v>
      </c>
      <c r="H36" s="587">
        <v>0</v>
      </c>
      <c r="I36" s="587">
        <v>-4.3302999999999988E-4</v>
      </c>
      <c r="J36" s="587">
        <v>0</v>
      </c>
      <c r="K36" s="587">
        <v>0</v>
      </c>
      <c r="L36" s="587">
        <v>412.65985981599994</v>
      </c>
      <c r="M36" s="587">
        <v>384.54935663871993</v>
      </c>
      <c r="N36" s="588"/>
      <c r="O36" s="587">
        <v>0.44097147999999992</v>
      </c>
      <c r="P36" s="587">
        <v>0</v>
      </c>
      <c r="Q36" s="587">
        <v>0.49726500000000001</v>
      </c>
      <c r="R36" s="587">
        <v>0</v>
      </c>
      <c r="S36" s="587">
        <v>7.241747754432514</v>
      </c>
    </row>
    <row r="37" spans="2:19">
      <c r="B37" s="590" t="s">
        <v>1988</v>
      </c>
      <c r="C37" s="252">
        <v>31</v>
      </c>
      <c r="D37" s="587">
        <v>8.2930305499999992</v>
      </c>
      <c r="E37" s="587">
        <v>0</v>
      </c>
      <c r="F37" s="588"/>
      <c r="G37" s="587">
        <v>0.42385173000000004</v>
      </c>
      <c r="H37" s="587">
        <v>1.5057349999999999E-2</v>
      </c>
      <c r="I37" s="587">
        <v>-9.3871000000000007E-3</v>
      </c>
      <c r="J37" s="587">
        <v>-1.3142100000000003E-3</v>
      </c>
      <c r="K37" s="587">
        <v>-5.27007E-3</v>
      </c>
      <c r="L37" s="587">
        <v>6203.6545783230195</v>
      </c>
      <c r="M37" s="587">
        <v>3692.1235451043999</v>
      </c>
      <c r="N37" s="588"/>
      <c r="O37" s="587">
        <v>1.8698204700000001</v>
      </c>
      <c r="P37" s="587">
        <v>2.39756006</v>
      </c>
      <c r="Q37" s="587">
        <v>4.0246509899999996</v>
      </c>
      <c r="R37" s="587">
        <v>9.9902999999999993E-4</v>
      </c>
      <c r="S37" s="587">
        <v>10.418387313589882</v>
      </c>
    </row>
    <row r="38" spans="2:19">
      <c r="B38" s="590" t="s">
        <v>1989</v>
      </c>
      <c r="C38" s="252">
        <v>32</v>
      </c>
      <c r="D38" s="587">
        <v>5.9662762799999989</v>
      </c>
      <c r="E38" s="587">
        <v>0</v>
      </c>
      <c r="F38" s="588"/>
      <c r="G38" s="587">
        <v>0.33181304999999994</v>
      </c>
      <c r="H38" s="587">
        <v>0.41910710000000001</v>
      </c>
      <c r="I38" s="587">
        <v>-3.6962439999999985E-2</v>
      </c>
      <c r="J38" s="587">
        <v>-9.7213999999999992E-4</v>
      </c>
      <c r="K38" s="587">
        <v>-3.4358159999999999E-2</v>
      </c>
      <c r="L38" s="587">
        <v>4463.1111554221907</v>
      </c>
      <c r="M38" s="587">
        <v>2656.2339300662393</v>
      </c>
      <c r="N38" s="588"/>
      <c r="O38" s="587">
        <v>2.0013946699999989</v>
      </c>
      <c r="P38" s="587">
        <v>0.62114731000000001</v>
      </c>
      <c r="Q38" s="587">
        <v>3.3323829499999995</v>
      </c>
      <c r="R38" s="587">
        <v>1.135135E-2</v>
      </c>
      <c r="S38" s="587">
        <v>9.8274941600313035</v>
      </c>
    </row>
    <row r="39" spans="2:19">
      <c r="B39" s="590" t="s">
        <v>1990</v>
      </c>
      <c r="C39" s="252">
        <v>33</v>
      </c>
      <c r="D39" s="587">
        <v>28.894253029999994</v>
      </c>
      <c r="E39" s="587">
        <v>0</v>
      </c>
      <c r="F39" s="588"/>
      <c r="G39" s="587">
        <v>3.8070833199999994</v>
      </c>
      <c r="H39" s="587">
        <v>0.30371498000000008</v>
      </c>
      <c r="I39" s="587">
        <v>-0.36800290000000019</v>
      </c>
      <c r="J39" s="587">
        <v>-2.6766190000000002E-2</v>
      </c>
      <c r="K39" s="587">
        <v>-0.32961298000000006</v>
      </c>
      <c r="L39" s="587">
        <v>11504.972089645551</v>
      </c>
      <c r="M39" s="587">
        <v>9297.5927399933971</v>
      </c>
      <c r="N39" s="588"/>
      <c r="O39" s="587">
        <v>9.5424634200000025</v>
      </c>
      <c r="P39" s="587">
        <v>5.4434006699999982</v>
      </c>
      <c r="Q39" s="587">
        <v>13.709088939999996</v>
      </c>
      <c r="R39" s="587">
        <v>0.1993</v>
      </c>
      <c r="S39" s="587">
        <v>9.6471434967679972</v>
      </c>
    </row>
    <row r="40" spans="2:19">
      <c r="B40" s="589" t="s">
        <v>1991</v>
      </c>
      <c r="C40" s="252">
        <v>34</v>
      </c>
      <c r="D40" s="587">
        <v>12.095416049800001</v>
      </c>
      <c r="E40" s="587">
        <v>11.994161219999997</v>
      </c>
      <c r="F40" s="588"/>
      <c r="G40" s="587">
        <v>8.3535444499999993</v>
      </c>
      <c r="H40" s="587">
        <v>1.4558915000000003</v>
      </c>
      <c r="I40" s="587">
        <v>-0.72560413000000001</v>
      </c>
      <c r="J40" s="587">
        <v>-0.17865726999999998</v>
      </c>
      <c r="K40" s="587">
        <v>-0.54313898999999999</v>
      </c>
      <c r="L40" s="587">
        <v>7394.9784356440568</v>
      </c>
      <c r="M40" s="587">
        <v>3109.0343741804759</v>
      </c>
      <c r="N40" s="588"/>
      <c r="O40" s="587">
        <v>8.0304561498000009</v>
      </c>
      <c r="P40" s="587">
        <v>2.8440228199999997</v>
      </c>
      <c r="Q40" s="587">
        <v>1.2184906</v>
      </c>
      <c r="R40" s="587">
        <v>2.44648E-3</v>
      </c>
      <c r="S40" s="587">
        <v>5.2226368572607864</v>
      </c>
    </row>
    <row r="41" spans="2:19">
      <c r="B41" s="591" t="s">
        <v>1992</v>
      </c>
      <c r="C41" s="252">
        <v>35</v>
      </c>
      <c r="D41" s="587">
        <v>11.456297429799998</v>
      </c>
      <c r="E41" s="587">
        <v>11.355042599999999</v>
      </c>
      <c r="F41" s="588"/>
      <c r="G41" s="587">
        <v>8.3208812599999984</v>
      </c>
      <c r="H41" s="587">
        <v>1.4558915000000001</v>
      </c>
      <c r="I41" s="587">
        <v>-0.72506417999999973</v>
      </c>
      <c r="J41" s="587">
        <v>-0.17854112999999996</v>
      </c>
      <c r="K41" s="587">
        <v>-0.54313898999999988</v>
      </c>
      <c r="L41" s="587">
        <v>5761.7440364022968</v>
      </c>
      <c r="M41" s="587">
        <v>1862.6252414564758</v>
      </c>
      <c r="N41" s="588"/>
      <c r="O41" s="587">
        <v>7.883888869799998</v>
      </c>
      <c r="P41" s="587">
        <v>2.6750438499999998</v>
      </c>
      <c r="Q41" s="587">
        <v>0.89491822999999993</v>
      </c>
      <c r="R41" s="587">
        <v>2.44648E-3</v>
      </c>
      <c r="S41" s="587">
        <v>5.0818571372229959</v>
      </c>
    </row>
    <row r="42" spans="2:19">
      <c r="B42" s="591" t="s">
        <v>1993</v>
      </c>
      <c r="C42" s="252">
        <v>36</v>
      </c>
      <c r="D42" s="587">
        <v>11.309693679799997</v>
      </c>
      <c r="E42" s="587">
        <v>11.208438849999999</v>
      </c>
      <c r="F42" s="588"/>
      <c r="G42" s="587">
        <v>8.3108484799999989</v>
      </c>
      <c r="H42" s="587">
        <v>1.4558915000000001</v>
      </c>
      <c r="I42" s="587">
        <v>-0.72482705999999975</v>
      </c>
      <c r="J42" s="587">
        <v>-0.17836869999999996</v>
      </c>
      <c r="K42" s="587">
        <v>-0.54313898999999988</v>
      </c>
      <c r="L42" s="587">
        <v>5689.2271777172236</v>
      </c>
      <c r="M42" s="587">
        <v>1839.182386209076</v>
      </c>
      <c r="N42" s="588"/>
      <c r="O42" s="587">
        <v>7.739731599799998</v>
      </c>
      <c r="P42" s="587">
        <v>2.6750438499999998</v>
      </c>
      <c r="Q42" s="587">
        <v>0.89491822999999993</v>
      </c>
      <c r="R42" s="587">
        <v>0</v>
      </c>
      <c r="S42" s="587">
        <v>5.0818571372229959</v>
      </c>
    </row>
    <row r="43" spans="2:19">
      <c r="B43" s="591" t="s">
        <v>1994</v>
      </c>
      <c r="C43" s="252">
        <v>37</v>
      </c>
      <c r="D43" s="587">
        <v>0</v>
      </c>
      <c r="E43" s="587">
        <v>0</v>
      </c>
      <c r="F43" s="588"/>
      <c r="G43" s="587">
        <v>0</v>
      </c>
      <c r="H43" s="587">
        <v>0</v>
      </c>
      <c r="I43" s="587">
        <v>0</v>
      </c>
      <c r="J43" s="587">
        <v>0</v>
      </c>
      <c r="K43" s="587">
        <v>0</v>
      </c>
      <c r="L43" s="587">
        <v>0</v>
      </c>
      <c r="M43" s="587">
        <v>0</v>
      </c>
      <c r="N43" s="588"/>
      <c r="O43" s="587">
        <v>0</v>
      </c>
      <c r="P43" s="587">
        <v>0</v>
      </c>
      <c r="Q43" s="587">
        <v>0</v>
      </c>
      <c r="R43" s="587">
        <v>0</v>
      </c>
      <c r="S43" s="587">
        <v>0</v>
      </c>
    </row>
    <row r="44" spans="2:19">
      <c r="B44" s="591" t="s">
        <v>1995</v>
      </c>
      <c r="C44" s="252">
        <v>38</v>
      </c>
      <c r="D44" s="587">
        <v>0.63911862000000008</v>
      </c>
      <c r="E44" s="587">
        <v>0.63911861999999986</v>
      </c>
      <c r="F44" s="588"/>
      <c r="G44" s="587">
        <v>3.2663190000000002E-2</v>
      </c>
      <c r="H44" s="587">
        <v>0</v>
      </c>
      <c r="I44" s="587">
        <v>-5.3995000000000009E-4</v>
      </c>
      <c r="J44" s="587">
        <v>-1.1614E-4</v>
      </c>
      <c r="K44" s="587">
        <v>0</v>
      </c>
      <c r="L44" s="587">
        <v>1633.2343992417602</v>
      </c>
      <c r="M44" s="587">
        <v>1246.4091327240001</v>
      </c>
      <c r="N44" s="588"/>
      <c r="O44" s="587">
        <v>0.14656727999999999</v>
      </c>
      <c r="P44" s="587">
        <v>0.16897897000000001</v>
      </c>
      <c r="Q44" s="587">
        <v>0.32357237</v>
      </c>
      <c r="R44" s="587">
        <v>0</v>
      </c>
      <c r="S44" s="587">
        <v>8.421977017610077</v>
      </c>
    </row>
    <row r="45" spans="2:19">
      <c r="B45" s="589" t="s">
        <v>1996</v>
      </c>
      <c r="C45" s="252">
        <v>39</v>
      </c>
      <c r="D45" s="587">
        <v>24.395646006900005</v>
      </c>
      <c r="E45" s="587">
        <v>0</v>
      </c>
      <c r="F45" s="588"/>
      <c r="G45" s="587">
        <v>0.10464583000000002</v>
      </c>
      <c r="H45" s="587">
        <v>0.21948399999999996</v>
      </c>
      <c r="I45" s="587">
        <v>-5.3383279999999998E-2</v>
      </c>
      <c r="J45" s="587">
        <v>-3.8969000000000005E-4</v>
      </c>
      <c r="K45" s="587">
        <v>-1.194081E-2</v>
      </c>
      <c r="L45" s="587">
        <v>12271.983327746377</v>
      </c>
      <c r="M45" s="587">
        <v>3967.2199536420785</v>
      </c>
      <c r="N45" s="588"/>
      <c r="O45" s="587">
        <v>12.009900886900006</v>
      </c>
      <c r="P45" s="587">
        <v>5.0675056399999985</v>
      </c>
      <c r="Q45" s="587">
        <v>7.3135504899999999</v>
      </c>
      <c r="R45" s="587">
        <v>4.6889899999999997E-3</v>
      </c>
      <c r="S45" s="587">
        <v>9.3749388967627638</v>
      </c>
    </row>
    <row r="46" spans="2:19">
      <c r="B46" s="589" t="s">
        <v>1997</v>
      </c>
      <c r="C46" s="252">
        <v>40</v>
      </c>
      <c r="D46" s="587">
        <v>900.44217372130015</v>
      </c>
      <c r="E46" s="587">
        <v>0</v>
      </c>
      <c r="F46" s="588"/>
      <c r="G46" s="587">
        <v>68.016331689999873</v>
      </c>
      <c r="H46" s="587">
        <v>10.604357469999997</v>
      </c>
      <c r="I46" s="587">
        <v>-11.768827149999954</v>
      </c>
      <c r="J46" s="587">
        <v>-0.67687281999999893</v>
      </c>
      <c r="K46" s="587">
        <v>-4.037269880000002</v>
      </c>
      <c r="L46" s="587">
        <v>213063.61080049138</v>
      </c>
      <c r="M46" s="587">
        <v>194859.66381411336</v>
      </c>
      <c r="N46" s="588"/>
      <c r="O46" s="587">
        <v>472.78262768130031</v>
      </c>
      <c r="P46" s="587">
        <v>114.65683850999984</v>
      </c>
      <c r="Q46" s="587">
        <v>310.00131179999994</v>
      </c>
      <c r="R46" s="587">
        <v>3.0013957299999987</v>
      </c>
      <c r="S46" s="587">
        <v>9.2449545063964234</v>
      </c>
    </row>
    <row r="47" spans="2:19">
      <c r="B47" s="591" t="s">
        <v>1998</v>
      </c>
      <c r="C47" s="252">
        <v>41</v>
      </c>
      <c r="D47" s="587">
        <v>190.31056214099641</v>
      </c>
      <c r="E47" s="587">
        <v>0</v>
      </c>
      <c r="F47" s="588"/>
      <c r="G47" s="587">
        <v>22.451282969999959</v>
      </c>
      <c r="H47" s="587">
        <v>3.0059563299999996</v>
      </c>
      <c r="I47" s="587">
        <v>-2.7683634740383609</v>
      </c>
      <c r="J47" s="587">
        <v>-0.22576736000000011</v>
      </c>
      <c r="K47" s="587">
        <v>-0.88098881000000029</v>
      </c>
      <c r="L47" s="587">
        <v>39729.290045723021</v>
      </c>
      <c r="M47" s="587">
        <v>36334.853766207569</v>
      </c>
      <c r="N47" s="588"/>
      <c r="O47" s="587">
        <v>98.664587630996351</v>
      </c>
      <c r="P47" s="587">
        <v>20.744041559999999</v>
      </c>
      <c r="Q47" s="587">
        <v>70.247062840000083</v>
      </c>
      <c r="R47" s="587">
        <v>0.65487011000000006</v>
      </c>
      <c r="S47" s="587">
        <v>9.4984109718175809</v>
      </c>
    </row>
    <row r="48" spans="2:19">
      <c r="B48" s="591" t="s">
        <v>1999</v>
      </c>
      <c r="C48" s="252">
        <v>42</v>
      </c>
      <c r="D48" s="587">
        <v>21.550852825859366</v>
      </c>
      <c r="E48" s="587">
        <v>0</v>
      </c>
      <c r="F48" s="588"/>
      <c r="G48" s="587">
        <v>0.9916471200000001</v>
      </c>
      <c r="H48" s="587">
        <v>0.15583015</v>
      </c>
      <c r="I48" s="587">
        <v>-0.31068588591382174</v>
      </c>
      <c r="J48" s="587">
        <v>-9.8905E-3</v>
      </c>
      <c r="K48" s="587">
        <v>-0.1156788</v>
      </c>
      <c r="L48" s="587">
        <v>5260.2959442172241</v>
      </c>
      <c r="M48" s="587">
        <v>4810.861528875058</v>
      </c>
      <c r="N48" s="588"/>
      <c r="O48" s="587">
        <v>14.214772945859366</v>
      </c>
      <c r="P48" s="587">
        <v>1.2240472500000001</v>
      </c>
      <c r="Q48" s="587">
        <v>6.0502063599999989</v>
      </c>
      <c r="R48" s="587">
        <v>6.1826269999999996E-2</v>
      </c>
      <c r="S48" s="587">
        <v>8.0424379432569069</v>
      </c>
    </row>
    <row r="49" spans="2:19">
      <c r="B49" s="591" t="s">
        <v>2000</v>
      </c>
      <c r="C49" s="252">
        <v>43</v>
      </c>
      <c r="D49" s="587">
        <v>688.58075875444433</v>
      </c>
      <c r="E49" s="587">
        <v>0</v>
      </c>
      <c r="F49" s="588"/>
      <c r="G49" s="587">
        <v>44.573401599999919</v>
      </c>
      <c r="H49" s="587">
        <v>7.4425709899999966</v>
      </c>
      <c r="I49" s="587">
        <v>-8.6897777900477706</v>
      </c>
      <c r="J49" s="587">
        <v>-0.44121495999999882</v>
      </c>
      <c r="K49" s="587">
        <v>-3.0406022700000022</v>
      </c>
      <c r="L49" s="587">
        <v>168074.02481055114</v>
      </c>
      <c r="M49" s="587">
        <v>153713.94851903073</v>
      </c>
      <c r="N49" s="588"/>
      <c r="O49" s="587">
        <v>359.90326710444458</v>
      </c>
      <c r="P49" s="587">
        <v>92.688749699999846</v>
      </c>
      <c r="Q49" s="587">
        <v>233.70404259999987</v>
      </c>
      <c r="R49" s="587">
        <v>2.2846993499999986</v>
      </c>
      <c r="S49" s="587">
        <v>9.209119874132826</v>
      </c>
    </row>
    <row r="50" spans="2:19">
      <c r="B50" s="589" t="s">
        <v>2001</v>
      </c>
      <c r="C50" s="252">
        <v>44</v>
      </c>
      <c r="D50" s="587">
        <v>745.9236129392998</v>
      </c>
      <c r="E50" s="587">
        <v>0</v>
      </c>
      <c r="F50" s="588"/>
      <c r="G50" s="587">
        <v>40.348716299999928</v>
      </c>
      <c r="H50" s="587">
        <v>12.712046449999999</v>
      </c>
      <c r="I50" s="587">
        <v>-9.8067898299999996</v>
      </c>
      <c r="J50" s="587">
        <v>-0.46455786999999954</v>
      </c>
      <c r="K50" s="587">
        <v>-5.4275675900000024</v>
      </c>
      <c r="L50" s="587">
        <v>142647.74641350508</v>
      </c>
      <c r="M50" s="587">
        <v>107721.0667154031</v>
      </c>
      <c r="N50" s="588"/>
      <c r="O50" s="587">
        <v>343.9266878892999</v>
      </c>
      <c r="P50" s="587">
        <v>148.16886203000013</v>
      </c>
      <c r="Q50" s="587">
        <v>249.79783706999973</v>
      </c>
      <c r="R50" s="587">
        <v>4.0302259499999993</v>
      </c>
      <c r="S50" s="587">
        <v>9.0582188799737491</v>
      </c>
    </row>
    <row r="51" spans="2:19">
      <c r="B51" s="589" t="s">
        <v>2002</v>
      </c>
      <c r="C51" s="252">
        <v>45</v>
      </c>
      <c r="D51" s="587">
        <v>160.79253743959995</v>
      </c>
      <c r="E51" s="587">
        <v>0</v>
      </c>
      <c r="F51" s="588"/>
      <c r="G51" s="587">
        <v>6.4912987100000095</v>
      </c>
      <c r="H51" s="587">
        <v>0.90752559999999982</v>
      </c>
      <c r="I51" s="587">
        <v>-3.0770155799999999</v>
      </c>
      <c r="J51" s="587">
        <v>-0.10502417000000006</v>
      </c>
      <c r="K51" s="587">
        <v>-0.43375359000000002</v>
      </c>
      <c r="L51" s="587">
        <v>16690.907616652683</v>
      </c>
      <c r="M51" s="587">
        <v>13480.995188924246</v>
      </c>
      <c r="N51" s="588"/>
      <c r="O51" s="587">
        <v>121.38379887959999</v>
      </c>
      <c r="P51" s="587">
        <v>14.539278500000007</v>
      </c>
      <c r="Q51" s="587">
        <v>24.031554289999971</v>
      </c>
      <c r="R51" s="587">
        <v>0.83790577000000011</v>
      </c>
      <c r="S51" s="587">
        <v>7.2274397577056231</v>
      </c>
    </row>
    <row r="52" spans="2:19">
      <c r="B52" s="591" t="s">
        <v>2003</v>
      </c>
      <c r="C52" s="252">
        <v>46</v>
      </c>
      <c r="D52" s="587">
        <v>133.90502214199563</v>
      </c>
      <c r="E52" s="587">
        <v>0</v>
      </c>
      <c r="F52" s="588"/>
      <c r="G52" s="587">
        <v>4.3498728300000025</v>
      </c>
      <c r="H52" s="587">
        <v>0.67172730999999986</v>
      </c>
      <c r="I52" s="587">
        <v>-2.414677340788181</v>
      </c>
      <c r="J52" s="587">
        <v>-9.3338999999999991E-2</v>
      </c>
      <c r="K52" s="587">
        <v>-0.32800661999999997</v>
      </c>
      <c r="L52" s="587">
        <v>12867.02731113986</v>
      </c>
      <c r="M52" s="587">
        <v>10409.200629723529</v>
      </c>
      <c r="N52" s="588"/>
      <c r="O52" s="587">
        <v>104.03552531199566</v>
      </c>
      <c r="P52" s="587">
        <v>11.620584950000001</v>
      </c>
      <c r="Q52" s="587">
        <v>17.858859359999972</v>
      </c>
      <c r="R52" s="587">
        <v>0.39005251999999979</v>
      </c>
      <c r="S52" s="587">
        <v>6.8959182140550945</v>
      </c>
    </row>
    <row r="53" spans="2:19">
      <c r="B53" s="591" t="s">
        <v>2004</v>
      </c>
      <c r="C53" s="252">
        <v>47</v>
      </c>
      <c r="D53" s="587">
        <v>0.2237110392736282</v>
      </c>
      <c r="E53" s="587">
        <v>0</v>
      </c>
      <c r="F53" s="588"/>
      <c r="G53" s="587">
        <v>0</v>
      </c>
      <c r="H53" s="587">
        <v>0</v>
      </c>
      <c r="I53" s="587">
        <v>-1.1309193008372023E-3</v>
      </c>
      <c r="J53" s="587">
        <v>0</v>
      </c>
      <c r="K53" s="587">
        <v>0</v>
      </c>
      <c r="L53" s="587">
        <v>23.792452015387816</v>
      </c>
      <c r="M53" s="587">
        <v>18.548620512606117</v>
      </c>
      <c r="N53" s="588"/>
      <c r="O53" s="587">
        <v>0.2212323992736282</v>
      </c>
      <c r="P53" s="587">
        <v>0</v>
      </c>
      <c r="Q53" s="587">
        <v>0</v>
      </c>
      <c r="R53" s="587">
        <v>2.4786399999999998E-3</v>
      </c>
      <c r="S53" s="587">
        <v>4.9726774268719511</v>
      </c>
    </row>
    <row r="54" spans="2:19">
      <c r="B54" s="591" t="s">
        <v>2005</v>
      </c>
      <c r="C54" s="252">
        <v>48</v>
      </c>
      <c r="D54" s="587">
        <v>1.1499629640956348</v>
      </c>
      <c r="E54" s="587">
        <v>0</v>
      </c>
      <c r="F54" s="588"/>
      <c r="G54" s="587">
        <v>0.15933171999999998</v>
      </c>
      <c r="H54" s="587">
        <v>0</v>
      </c>
      <c r="I54" s="587">
        <v>-2.4291615029873041E-3</v>
      </c>
      <c r="J54" s="587">
        <v>-3.1460000000000006E-4</v>
      </c>
      <c r="K54" s="587">
        <v>0</v>
      </c>
      <c r="L54" s="587">
        <v>573.33324013137894</v>
      </c>
      <c r="M54" s="587">
        <v>363.95177850662742</v>
      </c>
      <c r="N54" s="588"/>
      <c r="O54" s="587">
        <v>0.5348805940956346</v>
      </c>
      <c r="P54" s="587">
        <v>0</v>
      </c>
      <c r="Q54" s="587">
        <v>0.61495246000000015</v>
      </c>
      <c r="R54" s="587">
        <v>1.2991000000000001E-4</v>
      </c>
      <c r="S54" s="587">
        <v>11.58046729561954</v>
      </c>
    </row>
    <row r="55" spans="2:19">
      <c r="B55" s="591" t="s">
        <v>2006</v>
      </c>
      <c r="C55" s="252">
        <v>49</v>
      </c>
      <c r="D55" s="587">
        <v>23.405234195497936</v>
      </c>
      <c r="E55" s="587">
        <v>0</v>
      </c>
      <c r="F55" s="588"/>
      <c r="G55" s="587">
        <v>1.935614409999999</v>
      </c>
      <c r="H55" s="587">
        <v>0.17541945</v>
      </c>
      <c r="I55" s="587">
        <v>-0.56732799280546398</v>
      </c>
      <c r="J55" s="587">
        <v>-9.5973999999999955E-3</v>
      </c>
      <c r="K55" s="587">
        <v>-9.1257539999999998E-2</v>
      </c>
      <c r="L55" s="587">
        <v>2682.9302932128303</v>
      </c>
      <c r="M55" s="587">
        <v>2261.1773351036359</v>
      </c>
      <c r="N55" s="588"/>
      <c r="O55" s="587">
        <v>14.773079555497937</v>
      </c>
      <c r="P55" s="587">
        <v>2.7713370800000003</v>
      </c>
      <c r="Q55" s="587">
        <v>5.4659629499999998</v>
      </c>
      <c r="R55" s="587">
        <v>0.39485460999999999</v>
      </c>
      <c r="S55" s="587">
        <v>8.7033835216507818</v>
      </c>
    </row>
    <row r="56" spans="2:19">
      <c r="B56" s="591" t="s">
        <v>2007</v>
      </c>
      <c r="C56" s="252">
        <v>50</v>
      </c>
      <c r="D56" s="587">
        <v>2.1086070987368966</v>
      </c>
      <c r="E56" s="587">
        <v>0</v>
      </c>
      <c r="F56" s="588"/>
      <c r="G56" s="587">
        <v>4.6479749999999993E-2</v>
      </c>
      <c r="H56" s="587">
        <v>6.0378840000000003E-2</v>
      </c>
      <c r="I56" s="587">
        <v>-9.1450165602530803E-2</v>
      </c>
      <c r="J56" s="587">
        <v>-1.7731700000000001E-3</v>
      </c>
      <c r="K56" s="587">
        <v>-1.4489430000000001E-2</v>
      </c>
      <c r="L56" s="587">
        <v>543.82432015322695</v>
      </c>
      <c r="M56" s="587">
        <v>428.11682507784832</v>
      </c>
      <c r="N56" s="588"/>
      <c r="O56" s="587">
        <v>1.8190810187368966</v>
      </c>
      <c r="P56" s="587">
        <v>0.14735647000000002</v>
      </c>
      <c r="Q56" s="587">
        <v>9.1779520000000003E-2</v>
      </c>
      <c r="R56" s="587">
        <v>5.0390090000000005E-2</v>
      </c>
      <c r="S56" s="587">
        <v>5.5245220866366793</v>
      </c>
    </row>
    <row r="57" spans="2:19">
      <c r="B57" s="589" t="s">
        <v>2008</v>
      </c>
      <c r="C57" s="252">
        <v>51</v>
      </c>
      <c r="D57" s="587">
        <v>324.35166689420004</v>
      </c>
      <c r="E57" s="587">
        <v>0</v>
      </c>
      <c r="F57" s="588"/>
      <c r="G57" s="587">
        <v>17.671075419999966</v>
      </c>
      <c r="H57" s="587">
        <v>9.164286670000001</v>
      </c>
      <c r="I57" s="587">
        <v>-11.433261140000001</v>
      </c>
      <c r="J57" s="587">
        <v>-0.22693420000000009</v>
      </c>
      <c r="K57" s="587">
        <v>-6.505956410000004</v>
      </c>
      <c r="L57" s="587">
        <v>62027.845110845999</v>
      </c>
      <c r="M57" s="587">
        <v>46840.597271192113</v>
      </c>
      <c r="N57" s="588"/>
      <c r="O57" s="587">
        <v>185.71869284420006</v>
      </c>
      <c r="P57" s="587">
        <v>34.742600029999991</v>
      </c>
      <c r="Q57" s="587">
        <v>100.16567362999997</v>
      </c>
      <c r="R57" s="587">
        <v>3.7247003900000002</v>
      </c>
      <c r="S57" s="587">
        <v>11.171564070084782</v>
      </c>
    </row>
    <row r="58" spans="2:19">
      <c r="B58" s="589" t="s">
        <v>2009</v>
      </c>
      <c r="C58" s="252">
        <v>52</v>
      </c>
      <c r="D58" s="587">
        <v>759.90182511440048</v>
      </c>
      <c r="E58" s="587">
        <v>0</v>
      </c>
      <c r="F58" s="588"/>
      <c r="G58" s="587">
        <v>91.23373095999986</v>
      </c>
      <c r="H58" s="587">
        <v>21.83008208999998</v>
      </c>
      <c r="I58" s="587">
        <v>-5.0786337399999999</v>
      </c>
      <c r="J58" s="587">
        <v>-0.91989581000000142</v>
      </c>
      <c r="K58" s="587">
        <v>-3.3937010999999981</v>
      </c>
      <c r="L58" s="587">
        <v>3577.9977435511546</v>
      </c>
      <c r="M58" s="587">
        <v>1192.6659145170515</v>
      </c>
      <c r="N58" s="588"/>
      <c r="O58" s="587">
        <v>38.019702434399164</v>
      </c>
      <c r="P58" s="587">
        <v>114.11405684999968</v>
      </c>
      <c r="Q58" s="587">
        <v>539.78588718000174</v>
      </c>
      <c r="R58" s="587">
        <v>67.982178649999952</v>
      </c>
      <c r="S58" s="587">
        <v>14.253600167177851</v>
      </c>
    </row>
    <row r="59" spans="2:19">
      <c r="B59" s="589" t="s">
        <v>2010</v>
      </c>
      <c r="C59" s="252">
        <v>53</v>
      </c>
      <c r="D59" s="587">
        <v>2241.2589796851998</v>
      </c>
      <c r="E59" s="587">
        <v>0</v>
      </c>
      <c r="F59" s="588"/>
      <c r="G59" s="587">
        <v>266.79175477999968</v>
      </c>
      <c r="H59" s="587">
        <v>101.1531477300002</v>
      </c>
      <c r="I59" s="587">
        <v>-25.870593189999969</v>
      </c>
      <c r="J59" s="587">
        <v>-5.5256386999999894</v>
      </c>
      <c r="K59" s="587">
        <v>-29.75772786000006</v>
      </c>
      <c r="L59" s="587">
        <v>182176.70784767703</v>
      </c>
      <c r="M59" s="587">
        <v>111575.05477983561</v>
      </c>
      <c r="N59" s="588"/>
      <c r="O59" s="587">
        <v>760.22721659520221</v>
      </c>
      <c r="P59" s="587">
        <v>504.18628629999995</v>
      </c>
      <c r="Q59" s="587">
        <v>947.01700865999771</v>
      </c>
      <c r="R59" s="587">
        <v>29.828468130000001</v>
      </c>
      <c r="S59" s="587">
        <v>12.263678386654632</v>
      </c>
    </row>
    <row r="60" spans="2:19">
      <c r="B60" s="589" t="s">
        <v>2011</v>
      </c>
      <c r="C60" s="252">
        <v>54</v>
      </c>
      <c r="D60" s="587">
        <v>283.22986068509999</v>
      </c>
      <c r="E60" s="587">
        <v>0</v>
      </c>
      <c r="F60" s="588"/>
      <c r="G60" s="587">
        <v>16.07260775</v>
      </c>
      <c r="H60" s="587">
        <v>3.6243802199999999</v>
      </c>
      <c r="I60" s="587">
        <v>-1.62380751</v>
      </c>
      <c r="J60" s="587">
        <v>-0.16213915000000007</v>
      </c>
      <c r="K60" s="587">
        <v>-1.2920905299999998</v>
      </c>
      <c r="L60" s="587">
        <v>1893.3632956938252</v>
      </c>
      <c r="M60" s="587">
        <v>1504.1771441264291</v>
      </c>
      <c r="N60" s="588"/>
      <c r="O60" s="587">
        <v>79.454586335100231</v>
      </c>
      <c r="P60" s="587">
        <v>99.837853899999843</v>
      </c>
      <c r="Q60" s="587">
        <v>103.43788273999992</v>
      </c>
      <c r="R60" s="587">
        <v>0.49953771000000002</v>
      </c>
      <c r="S60" s="587">
        <v>8.786778583903784</v>
      </c>
    </row>
    <row r="61" spans="2:19">
      <c r="B61" s="589" t="s">
        <v>2012</v>
      </c>
      <c r="C61" s="252">
        <v>55</v>
      </c>
      <c r="D61" s="587">
        <v>1958.0291190000999</v>
      </c>
      <c r="E61" s="587">
        <v>0</v>
      </c>
      <c r="F61" s="588"/>
      <c r="G61" s="587">
        <v>233.04807160999974</v>
      </c>
      <c r="H61" s="587">
        <v>88.364480840000198</v>
      </c>
      <c r="I61" s="587">
        <v>-12.813524539999968</v>
      </c>
      <c r="J61" s="587">
        <v>-5.1365653499999899</v>
      </c>
      <c r="K61" s="587">
        <v>-21.959680920000057</v>
      </c>
      <c r="L61" s="587">
        <v>180283.3445519832</v>
      </c>
      <c r="M61" s="587">
        <v>110070.87763570918</v>
      </c>
      <c r="N61" s="588"/>
      <c r="O61" s="587">
        <v>680.77263026010201</v>
      </c>
      <c r="P61" s="587">
        <v>404.34843240000009</v>
      </c>
      <c r="Q61" s="587">
        <v>843.57912591999775</v>
      </c>
      <c r="R61" s="587">
        <v>29.328930420000002</v>
      </c>
      <c r="S61" s="587">
        <v>6.6848938858762015</v>
      </c>
    </row>
    <row r="62" spans="2:19">
      <c r="B62" s="332" t="s">
        <v>1424</v>
      </c>
      <c r="C62" s="252">
        <v>56</v>
      </c>
      <c r="D62" s="587">
        <v>6304.8892415855998</v>
      </c>
      <c r="E62" s="587">
        <v>13.584264029999996</v>
      </c>
      <c r="F62" s="588"/>
      <c r="G62" s="587">
        <v>596.48982466999928</v>
      </c>
      <c r="H62" s="587">
        <v>176.33321708000017</v>
      </c>
      <c r="I62" s="587">
        <v>-79.95052781999992</v>
      </c>
      <c r="J62" s="587">
        <v>-8.7032033599999892</v>
      </c>
      <c r="K62" s="587">
        <v>-58.44568773000006</v>
      </c>
      <c r="L62" s="587">
        <v>2401894.2750829719</v>
      </c>
      <c r="M62" s="587">
        <v>1062511.3674214554</v>
      </c>
      <c r="N62" s="588"/>
      <c r="O62" s="587">
        <v>2333.489125095602</v>
      </c>
      <c r="P62" s="587">
        <v>1266.6253824299999</v>
      </c>
      <c r="Q62" s="587">
        <v>2579.2936258899977</v>
      </c>
      <c r="R62" s="587">
        <v>125.48110816999996</v>
      </c>
      <c r="S62" s="587">
        <v>14.40973994633115</v>
      </c>
    </row>
    <row r="63" spans="2:19">
      <c r="B63" s="452" t="s">
        <v>2013</v>
      </c>
      <c r="C63" s="592"/>
      <c r="D63" s="453"/>
      <c r="E63" s="453"/>
      <c r="F63" s="453"/>
      <c r="G63" s="453"/>
      <c r="H63" s="453"/>
      <c r="I63" s="453"/>
      <c r="J63" s="453"/>
      <c r="K63" s="453"/>
      <c r="L63" s="454"/>
      <c r="M63" s="454"/>
      <c r="N63" s="454"/>
      <c r="O63" s="454"/>
      <c r="P63" s="454"/>
      <c r="Q63" s="454"/>
      <c r="R63" s="454"/>
      <c r="S63" s="454"/>
    </row>
    <row r="65" spans="2:19">
      <c r="B65" s="838" t="s">
        <v>2014</v>
      </c>
      <c r="C65" s="838"/>
      <c r="D65" s="838"/>
      <c r="E65" s="838"/>
      <c r="F65" s="838"/>
      <c r="G65" s="838"/>
      <c r="H65" s="838"/>
      <c r="I65" s="838"/>
      <c r="J65" s="838"/>
      <c r="K65" s="838"/>
      <c r="L65" s="838"/>
      <c r="M65" s="838"/>
      <c r="N65" s="838"/>
      <c r="O65" s="838"/>
      <c r="P65" s="838"/>
      <c r="Q65" s="838"/>
      <c r="R65" s="838"/>
      <c r="S65" s="838"/>
    </row>
    <row r="66" spans="2:19" s="271" customFormat="1" ht="244.2" customHeight="1">
      <c r="B66" s="839" t="s">
        <v>2499</v>
      </c>
      <c r="C66" s="840"/>
      <c r="D66" s="841"/>
      <c r="E66" s="841"/>
      <c r="F66" s="841"/>
      <c r="G66" s="841"/>
      <c r="H66" s="841"/>
      <c r="I66" s="841"/>
      <c r="J66" s="841"/>
      <c r="K66" s="841"/>
      <c r="L66" s="842"/>
    </row>
  </sheetData>
  <mergeCells count="13">
    <mergeCell ref="B2:P2"/>
    <mergeCell ref="B4:C5"/>
    <mergeCell ref="D4:H4"/>
    <mergeCell ref="I4:K4"/>
    <mergeCell ref="L4:M4"/>
    <mergeCell ref="N4:N5"/>
    <mergeCell ref="O4:O5"/>
    <mergeCell ref="P4:P5"/>
    <mergeCell ref="Q4:Q5"/>
    <mergeCell ref="R4:R5"/>
    <mergeCell ref="S4:S5"/>
    <mergeCell ref="B65:S65"/>
    <mergeCell ref="B66:L66"/>
  </mergeCells>
  <pageMargins left="0.7" right="0.7" top="0.75" bottom="0.75" header="0.3" footer="0.3"/>
  <pageSetup paperSize="9" orientation="portrait" horizontalDpi="90" verticalDpi="90" r:id="rId1"/>
  <headerFooter>
    <oddFooter>&amp;C_x000D_&amp;1#&amp;"Calibri"&amp;10&amp;K000000 Public Information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4B41-CBDE-4554-82EA-6354622D7728}">
  <sheetPr>
    <tabColor rgb="FFFFFFFF"/>
  </sheetPr>
  <dimension ref="A2:EA31"/>
  <sheetViews>
    <sheetView showRowColHeaders="0" workbookViewId="0">
      <selection activeCell="B18" sqref="B18"/>
    </sheetView>
  </sheetViews>
  <sheetFormatPr defaultColWidth="8.5546875" defaultRowHeight="14.4"/>
  <cols>
    <col min="1" max="1" width="8.5546875" style="342"/>
    <col min="2" max="2" width="64.44140625" style="342" customWidth="1"/>
    <col min="3" max="3" width="8.44140625" style="342" bestFit="1" customWidth="1"/>
    <col min="4" max="4" width="10.109375" style="342" bestFit="1" customWidth="1"/>
    <col min="5" max="5" width="9.44140625" style="342" bestFit="1" customWidth="1"/>
    <col min="6" max="6" width="9.5546875" style="342" bestFit="1" customWidth="1"/>
    <col min="7" max="7" width="12.33203125" style="342" bestFit="1" customWidth="1"/>
    <col min="8" max="9" width="13.44140625" style="342" bestFit="1" customWidth="1"/>
    <col min="10" max="10" width="9" style="342" bestFit="1" customWidth="1"/>
    <col min="11" max="11" width="10.44140625" style="342" customWidth="1"/>
    <col min="12" max="13" width="9" style="342" bestFit="1" customWidth="1"/>
    <col min="14" max="14" width="9.5546875" style="342" bestFit="1" customWidth="1"/>
    <col min="15" max="15" width="10.109375" style="342" bestFit="1" customWidth="1"/>
    <col min="16" max="17" width="9" style="342" bestFit="1" customWidth="1"/>
    <col min="18" max="18" width="9.5546875" style="342" bestFit="1" customWidth="1"/>
    <col min="19" max="19" width="18.5546875" style="342" bestFit="1" customWidth="1"/>
    <col min="20" max="20" width="23" style="342" customWidth="1"/>
    <col min="21" max="21" width="16.5546875" style="342" customWidth="1"/>
    <col min="22" max="16384" width="8.5546875" style="342"/>
  </cols>
  <sheetData>
    <row r="2" spans="1:131" customFormat="1" ht="23.4">
      <c r="A2" s="342"/>
      <c r="B2" s="715" t="s">
        <v>2067</v>
      </c>
      <c r="C2" s="716"/>
      <c r="D2" s="716"/>
      <c r="E2" s="716"/>
      <c r="F2" s="716"/>
      <c r="G2" s="716"/>
      <c r="H2" s="716"/>
      <c r="I2" s="716"/>
      <c r="J2" s="716"/>
      <c r="K2" s="716"/>
      <c r="L2" s="716"/>
      <c r="M2" s="716"/>
      <c r="N2" s="716"/>
      <c r="O2" s="716"/>
      <c r="P2" s="716"/>
      <c r="Q2" s="716"/>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c r="BO2" s="342"/>
      <c r="BP2" s="342"/>
      <c r="BQ2" s="342"/>
      <c r="BR2" s="342"/>
      <c r="BS2" s="342"/>
      <c r="BT2" s="342"/>
      <c r="BU2" s="342"/>
      <c r="BV2" s="342"/>
      <c r="BW2" s="342"/>
      <c r="BX2" s="342"/>
      <c r="BY2" s="342"/>
      <c r="BZ2" s="342"/>
      <c r="CA2" s="342"/>
      <c r="CB2" s="342"/>
      <c r="CC2" s="342"/>
      <c r="CD2" s="342"/>
      <c r="CE2" s="342"/>
      <c r="CF2" s="342"/>
      <c r="CG2" s="342"/>
      <c r="CH2" s="342"/>
      <c r="CI2" s="342"/>
      <c r="CJ2" s="342"/>
      <c r="CK2" s="342"/>
      <c r="CL2" s="342"/>
      <c r="CM2" s="342"/>
      <c r="CN2" s="342"/>
      <c r="CO2" s="342"/>
      <c r="CP2" s="342"/>
      <c r="CQ2" s="342"/>
      <c r="CR2" s="342"/>
      <c r="CS2" s="342"/>
      <c r="CT2" s="342"/>
      <c r="CU2" s="342"/>
      <c r="CV2" s="342"/>
      <c r="CW2" s="342"/>
      <c r="CX2" s="342"/>
      <c r="CY2" s="342"/>
      <c r="CZ2" s="342"/>
      <c r="DA2" s="342"/>
      <c r="DB2" s="342"/>
      <c r="DC2" s="342"/>
      <c r="DD2" s="342"/>
      <c r="DE2" s="342"/>
      <c r="DF2" s="342"/>
      <c r="DG2" s="342"/>
      <c r="DH2" s="342"/>
      <c r="DI2" s="342"/>
      <c r="DJ2" s="342"/>
      <c r="DK2" s="342"/>
      <c r="DL2" s="342"/>
      <c r="DM2" s="342"/>
      <c r="DN2" s="342"/>
      <c r="DO2" s="342"/>
      <c r="DP2" s="342"/>
      <c r="DQ2" s="342"/>
      <c r="DR2" s="342"/>
      <c r="DS2" s="342"/>
      <c r="DT2" s="342"/>
      <c r="DU2" s="342"/>
      <c r="DV2" s="342"/>
      <c r="DW2" s="342"/>
      <c r="DX2" s="342"/>
      <c r="DY2" s="342"/>
      <c r="DZ2" s="342"/>
      <c r="EA2" s="342"/>
    </row>
    <row r="3" spans="1:131" ht="17.25" customHeight="1">
      <c r="B3" s="388"/>
      <c r="C3" s="389"/>
      <c r="D3" s="389"/>
      <c r="E3" s="389"/>
      <c r="F3" s="389"/>
      <c r="G3" s="389"/>
      <c r="H3" s="389"/>
      <c r="I3" s="389"/>
      <c r="J3" s="389"/>
      <c r="K3" s="389"/>
      <c r="L3" s="389"/>
      <c r="M3" s="389"/>
      <c r="N3" s="389"/>
      <c r="O3" s="389"/>
      <c r="P3" s="389"/>
      <c r="Q3" s="389"/>
      <c r="R3" s="389"/>
      <c r="S3" s="389"/>
      <c r="T3" s="389"/>
    </row>
    <row r="4" spans="1:131" customFormat="1" ht="30" customHeight="1">
      <c r="A4" s="342"/>
      <c r="B4" s="719" t="s">
        <v>2015</v>
      </c>
      <c r="C4" s="756" t="s">
        <v>2016</v>
      </c>
      <c r="D4" s="764"/>
      <c r="E4" s="764"/>
      <c r="F4" s="764"/>
      <c r="G4" s="764"/>
      <c r="H4" s="764"/>
      <c r="I4" s="764"/>
      <c r="J4" s="764"/>
      <c r="K4" s="764"/>
      <c r="L4" s="764"/>
      <c r="M4" s="764"/>
      <c r="N4" s="764"/>
      <c r="O4" s="764"/>
      <c r="P4" s="764"/>
      <c r="Q4" s="764"/>
      <c r="R4" s="764"/>
      <c r="S4" s="764"/>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c r="BW4" s="342"/>
      <c r="BX4" s="342"/>
      <c r="BY4" s="342"/>
      <c r="BZ4" s="342"/>
      <c r="CA4" s="342"/>
      <c r="CB4" s="342"/>
      <c r="CC4" s="342"/>
      <c r="CD4" s="342"/>
      <c r="CE4" s="342"/>
      <c r="CF4" s="342"/>
      <c r="CG4" s="342"/>
      <c r="CH4" s="342"/>
      <c r="CI4" s="342"/>
      <c r="CJ4" s="342"/>
      <c r="CK4" s="342"/>
      <c r="CL4" s="342"/>
      <c r="CM4" s="342"/>
      <c r="CN4" s="342"/>
      <c r="CO4" s="342"/>
      <c r="CP4" s="342"/>
      <c r="CQ4" s="342"/>
      <c r="CR4" s="342"/>
      <c r="CS4" s="342"/>
      <c r="CT4" s="342"/>
      <c r="CU4" s="342"/>
      <c r="CV4" s="342"/>
      <c r="CW4" s="342"/>
      <c r="CX4" s="342"/>
      <c r="CY4" s="342"/>
      <c r="CZ4" s="342"/>
      <c r="DA4" s="342"/>
      <c r="DB4" s="342"/>
      <c r="DC4" s="342"/>
      <c r="DD4" s="342"/>
      <c r="DE4" s="342"/>
      <c r="DF4" s="342"/>
      <c r="DG4" s="342"/>
      <c r="DH4" s="342"/>
      <c r="DI4" s="342"/>
      <c r="DJ4" s="342"/>
      <c r="DK4" s="342"/>
      <c r="DL4" s="342"/>
      <c r="DM4" s="342"/>
      <c r="DN4" s="342"/>
      <c r="DO4" s="342"/>
      <c r="DP4" s="342"/>
      <c r="DQ4" s="342"/>
      <c r="DR4" s="342"/>
      <c r="DS4" s="342"/>
      <c r="DT4" s="342"/>
      <c r="DU4" s="342"/>
      <c r="DV4" s="342"/>
      <c r="DW4" s="342"/>
      <c r="DX4" s="342"/>
      <c r="DY4" s="342"/>
      <c r="DZ4" s="342"/>
      <c r="EA4" s="342"/>
    </row>
    <row r="5" spans="1:131" customFormat="1" ht="15" customHeight="1">
      <c r="A5" s="342"/>
      <c r="B5" s="742"/>
      <c r="C5" s="832"/>
      <c r="D5" s="848"/>
      <c r="E5" s="749" t="s">
        <v>2017</v>
      </c>
      <c r="F5" s="750"/>
      <c r="G5" s="750"/>
      <c r="H5" s="750"/>
      <c r="I5" s="750"/>
      <c r="J5" s="755"/>
      <c r="K5" s="749" t="s">
        <v>2018</v>
      </c>
      <c r="L5" s="750"/>
      <c r="M5" s="750"/>
      <c r="N5" s="750"/>
      <c r="O5" s="750"/>
      <c r="P5" s="750"/>
      <c r="Q5" s="755"/>
      <c r="R5" s="756" t="s">
        <v>2019</v>
      </c>
      <c r="S5" s="750"/>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c r="BO5" s="342"/>
      <c r="BP5" s="342"/>
      <c r="BQ5" s="342"/>
      <c r="BR5" s="342"/>
      <c r="BS5" s="342"/>
      <c r="BT5" s="342"/>
      <c r="BU5" s="342"/>
      <c r="BV5" s="342"/>
      <c r="BW5" s="342"/>
      <c r="BX5" s="342"/>
      <c r="BY5" s="342"/>
      <c r="BZ5" s="342"/>
      <c r="CA5" s="342"/>
      <c r="CB5" s="342"/>
      <c r="CC5" s="342"/>
      <c r="CD5" s="342"/>
      <c r="CE5" s="342"/>
      <c r="CF5" s="342"/>
      <c r="CG5" s="342"/>
      <c r="CH5" s="342"/>
      <c r="CI5" s="342"/>
      <c r="CJ5" s="342"/>
      <c r="CK5" s="342"/>
      <c r="CL5" s="342"/>
      <c r="CM5" s="342"/>
      <c r="CN5" s="342"/>
      <c r="CO5" s="342"/>
      <c r="CP5" s="342"/>
      <c r="CQ5" s="342"/>
      <c r="CR5" s="342"/>
      <c r="CS5" s="342"/>
      <c r="CT5" s="342"/>
      <c r="CU5" s="342"/>
      <c r="CV5" s="342"/>
      <c r="CW5" s="342"/>
      <c r="CX5" s="342"/>
      <c r="CY5" s="342"/>
      <c r="CZ5" s="342"/>
      <c r="DA5" s="342"/>
      <c r="DB5" s="342"/>
      <c r="DC5" s="342"/>
      <c r="DD5" s="342"/>
      <c r="DE5" s="342"/>
      <c r="DF5" s="342"/>
      <c r="DG5" s="342"/>
      <c r="DH5" s="342"/>
      <c r="DI5" s="342"/>
      <c r="DJ5" s="342"/>
      <c r="DK5" s="342"/>
      <c r="DL5" s="342"/>
      <c r="DM5" s="342"/>
      <c r="DN5" s="342"/>
      <c r="DO5" s="342"/>
      <c r="DP5" s="342"/>
      <c r="DQ5" s="342"/>
      <c r="DR5" s="342"/>
      <c r="DS5" s="342"/>
      <c r="DT5" s="342"/>
      <c r="DU5" s="342"/>
      <c r="DV5" s="342"/>
      <c r="DW5" s="342"/>
      <c r="DX5" s="342"/>
      <c r="DY5" s="342"/>
      <c r="DZ5" s="342"/>
      <c r="EA5" s="342"/>
    </row>
    <row r="6" spans="1:131" customFormat="1" ht="65.25" customHeight="1">
      <c r="A6" s="342"/>
      <c r="B6" s="742"/>
      <c r="C6" s="735"/>
      <c r="D6" s="833"/>
      <c r="E6" s="302" t="s">
        <v>2020</v>
      </c>
      <c r="F6" s="302" t="s">
        <v>2021</v>
      </c>
      <c r="G6" s="302" t="s">
        <v>2022</v>
      </c>
      <c r="H6" s="302" t="s">
        <v>2023</v>
      </c>
      <c r="I6" s="302" t="s">
        <v>2024</v>
      </c>
      <c r="J6" s="302" t="s">
        <v>2025</v>
      </c>
      <c r="K6" s="302" t="s">
        <v>2026</v>
      </c>
      <c r="L6" s="302" t="s">
        <v>2027</v>
      </c>
      <c r="M6" s="302" t="s">
        <v>2028</v>
      </c>
      <c r="N6" s="302" t="s">
        <v>2029</v>
      </c>
      <c r="O6" s="302" t="s">
        <v>2030</v>
      </c>
      <c r="P6" s="302" t="s">
        <v>2031</v>
      </c>
      <c r="Q6" s="302" t="s">
        <v>2032</v>
      </c>
      <c r="R6" s="300"/>
      <c r="S6" s="593" t="s">
        <v>2033</v>
      </c>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342"/>
      <c r="BR6" s="342"/>
      <c r="BS6" s="342"/>
      <c r="BT6" s="342"/>
      <c r="BU6" s="342"/>
      <c r="BV6" s="342"/>
      <c r="BW6" s="342"/>
      <c r="BX6" s="342"/>
      <c r="BY6" s="342"/>
      <c r="BZ6" s="342"/>
      <c r="CA6" s="342"/>
      <c r="CB6" s="342"/>
      <c r="CC6" s="342"/>
      <c r="CD6" s="342"/>
      <c r="CE6" s="342"/>
      <c r="CF6" s="342"/>
      <c r="CG6" s="342"/>
      <c r="CH6" s="342"/>
      <c r="CI6" s="342"/>
      <c r="CJ6" s="342"/>
      <c r="CK6" s="342"/>
      <c r="CL6" s="342"/>
      <c r="CM6" s="342"/>
      <c r="CN6" s="342"/>
      <c r="CO6" s="342"/>
      <c r="CP6" s="342"/>
      <c r="CQ6" s="342"/>
      <c r="CR6" s="342"/>
      <c r="CS6" s="342"/>
      <c r="CT6" s="342"/>
      <c r="CU6" s="342"/>
      <c r="CV6" s="342"/>
      <c r="CW6" s="342"/>
      <c r="CX6" s="342"/>
      <c r="CY6" s="342"/>
      <c r="CZ6" s="342"/>
      <c r="DA6" s="342"/>
      <c r="DB6" s="342"/>
      <c r="DC6" s="342"/>
      <c r="DD6" s="342"/>
      <c r="DE6" s="342"/>
      <c r="DF6" s="342"/>
      <c r="DG6" s="342"/>
      <c r="DH6" s="342"/>
      <c r="DI6" s="342"/>
      <c r="DJ6" s="342"/>
      <c r="DK6" s="342"/>
      <c r="DL6" s="342"/>
      <c r="DM6" s="342"/>
      <c r="DN6" s="342"/>
      <c r="DO6" s="342"/>
      <c r="DP6" s="342"/>
      <c r="DQ6" s="342"/>
      <c r="DR6" s="342"/>
      <c r="DS6" s="342"/>
      <c r="DT6" s="342"/>
      <c r="DU6" s="342"/>
      <c r="DV6" s="342"/>
      <c r="DW6" s="342"/>
      <c r="DX6" s="342"/>
      <c r="DY6" s="342"/>
      <c r="DZ6" s="342"/>
      <c r="EA6" s="342"/>
    </row>
    <row r="7" spans="1:131" customFormat="1">
      <c r="A7" s="342"/>
      <c r="B7" s="720"/>
      <c r="C7" s="252" t="s">
        <v>503</v>
      </c>
      <c r="D7" s="252" t="s">
        <v>504</v>
      </c>
      <c r="E7" s="252" t="s">
        <v>505</v>
      </c>
      <c r="F7" s="252" t="s">
        <v>506</v>
      </c>
      <c r="G7" s="252" t="s">
        <v>527</v>
      </c>
      <c r="H7" s="252" t="s">
        <v>528</v>
      </c>
      <c r="I7" s="252" t="s">
        <v>590</v>
      </c>
      <c r="J7" s="252" t="s">
        <v>592</v>
      </c>
      <c r="K7" s="252" t="s">
        <v>704</v>
      </c>
      <c r="L7" s="252" t="s">
        <v>1028</v>
      </c>
      <c r="M7" s="252" t="s">
        <v>1029</v>
      </c>
      <c r="N7" s="252" t="s">
        <v>1030</v>
      </c>
      <c r="O7" s="252" t="s">
        <v>1031</v>
      </c>
      <c r="P7" s="252" t="s">
        <v>1032</v>
      </c>
      <c r="Q7" s="252" t="s">
        <v>1299</v>
      </c>
      <c r="R7" s="252" t="s">
        <v>1300</v>
      </c>
      <c r="S7" s="252" t="s">
        <v>1428</v>
      </c>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2"/>
      <c r="BF7" s="342"/>
      <c r="BG7" s="342"/>
      <c r="BH7" s="342"/>
      <c r="BI7" s="342"/>
      <c r="BJ7" s="342"/>
      <c r="BK7" s="342"/>
      <c r="BL7" s="342"/>
      <c r="BM7" s="342"/>
      <c r="BN7" s="342"/>
      <c r="BO7" s="342"/>
      <c r="BP7" s="342"/>
      <c r="BQ7" s="342"/>
      <c r="BR7" s="342"/>
      <c r="BS7" s="342"/>
      <c r="BT7" s="342"/>
      <c r="BU7" s="342"/>
      <c r="BV7" s="342"/>
      <c r="BW7" s="342"/>
      <c r="BX7" s="342"/>
      <c r="BY7" s="342"/>
      <c r="BZ7" s="342"/>
      <c r="CA7" s="342"/>
      <c r="CB7" s="342"/>
      <c r="CC7" s="342"/>
      <c r="CD7" s="342"/>
      <c r="CE7" s="342"/>
      <c r="CF7" s="342"/>
      <c r="CG7" s="342"/>
      <c r="CH7" s="342"/>
      <c r="CI7" s="342"/>
      <c r="CJ7" s="342"/>
      <c r="CK7" s="342"/>
      <c r="CL7" s="342"/>
      <c r="CM7" s="342"/>
      <c r="CN7" s="342"/>
      <c r="CO7" s="342"/>
      <c r="CP7" s="342"/>
      <c r="CQ7" s="342"/>
      <c r="CR7" s="342"/>
      <c r="CS7" s="342"/>
      <c r="CT7" s="342"/>
      <c r="CU7" s="342"/>
      <c r="CV7" s="342"/>
      <c r="CW7" s="342"/>
      <c r="CX7" s="342"/>
      <c r="CY7" s="342"/>
      <c r="CZ7" s="342"/>
      <c r="DA7" s="342"/>
      <c r="DB7" s="342"/>
      <c r="DC7" s="342"/>
      <c r="DD7" s="342"/>
      <c r="DE7" s="342"/>
      <c r="DF7" s="342"/>
      <c r="DG7" s="342"/>
      <c r="DH7" s="342"/>
      <c r="DI7" s="342"/>
      <c r="DJ7" s="342"/>
      <c r="DK7" s="342"/>
      <c r="DL7" s="342"/>
      <c r="DM7" s="342"/>
      <c r="DN7" s="342"/>
      <c r="DO7" s="342"/>
      <c r="DP7" s="342"/>
      <c r="DQ7" s="342"/>
      <c r="DR7" s="342"/>
      <c r="DS7" s="342"/>
      <c r="DT7" s="342"/>
      <c r="DU7" s="342"/>
      <c r="DV7" s="342"/>
      <c r="DW7" s="342"/>
      <c r="DX7" s="342"/>
      <c r="DY7" s="342"/>
      <c r="DZ7" s="342"/>
      <c r="EA7" s="342"/>
    </row>
    <row r="8" spans="1:131" customFormat="1">
      <c r="A8" s="342"/>
      <c r="B8" s="280" t="s">
        <v>2034</v>
      </c>
      <c r="C8" s="252">
        <v>1</v>
      </c>
      <c r="D8" s="594">
        <v>45776.494576324199</v>
      </c>
      <c r="E8" s="594">
        <v>1074.3926670653059</v>
      </c>
      <c r="F8" s="594">
        <v>3038.6794928951476</v>
      </c>
      <c r="G8" s="594">
        <v>6987.9683839467871</v>
      </c>
      <c r="H8" s="594">
        <v>27735.847702522384</v>
      </c>
      <c r="I8" s="594">
        <v>1583.2592905499303</v>
      </c>
      <c r="J8" s="594">
        <v>2709.5612086425485</v>
      </c>
      <c r="K8" s="595">
        <v>1236.4434968123401</v>
      </c>
      <c r="L8" s="595">
        <v>2654.3840130642147</v>
      </c>
      <c r="M8" s="595">
        <v>4830.2923726390691</v>
      </c>
      <c r="N8" s="595">
        <v>18258.764548638919</v>
      </c>
      <c r="O8" s="595">
        <v>11586.136032038254</v>
      </c>
      <c r="P8" s="595">
        <v>3677.8993158413768</v>
      </c>
      <c r="Q8" s="595">
        <v>1169.0144727375646</v>
      </c>
      <c r="R8" s="595">
        <v>2363.5603245500583</v>
      </c>
      <c r="S8" s="264">
        <v>0.94218024217015905</v>
      </c>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342"/>
      <c r="BO8" s="342"/>
      <c r="BP8" s="342"/>
      <c r="BQ8" s="342"/>
      <c r="BR8" s="342"/>
      <c r="BS8" s="342"/>
      <c r="BT8" s="342"/>
      <c r="BU8" s="342"/>
      <c r="BV8" s="342"/>
      <c r="BW8" s="342"/>
      <c r="BX8" s="342"/>
      <c r="BY8" s="342"/>
      <c r="BZ8" s="342"/>
      <c r="CA8" s="342"/>
      <c r="CB8" s="342"/>
      <c r="CC8" s="342"/>
      <c r="CD8" s="342"/>
      <c r="CE8" s="342"/>
      <c r="CF8" s="342"/>
      <c r="CG8" s="342"/>
      <c r="CH8" s="342"/>
      <c r="CI8" s="342"/>
      <c r="CJ8" s="342"/>
      <c r="CK8" s="342"/>
      <c r="CL8" s="342"/>
      <c r="CM8" s="342"/>
      <c r="CN8" s="342"/>
      <c r="CO8" s="342"/>
      <c r="CP8" s="342"/>
      <c r="CQ8" s="342"/>
      <c r="CR8" s="342"/>
      <c r="CS8" s="342"/>
      <c r="CT8" s="342"/>
      <c r="CU8" s="342"/>
      <c r="CV8" s="342"/>
      <c r="CW8" s="342"/>
      <c r="CX8" s="342"/>
      <c r="CY8" s="342"/>
      <c r="CZ8" s="342"/>
      <c r="DA8" s="342"/>
      <c r="DB8" s="342"/>
      <c r="DC8" s="342"/>
      <c r="DD8" s="342"/>
      <c r="DE8" s="342"/>
      <c r="DF8" s="342"/>
      <c r="DG8" s="342"/>
      <c r="DH8" s="342"/>
      <c r="DI8" s="342"/>
      <c r="DJ8" s="342"/>
      <c r="DK8" s="342"/>
      <c r="DL8" s="342"/>
      <c r="DM8" s="342"/>
      <c r="DN8" s="342"/>
      <c r="DO8" s="342"/>
      <c r="DP8" s="342"/>
      <c r="DQ8" s="342"/>
      <c r="DR8" s="342"/>
      <c r="DS8" s="342"/>
      <c r="DT8" s="342"/>
      <c r="DU8" s="342"/>
      <c r="DV8" s="342"/>
      <c r="DW8" s="342"/>
      <c r="DX8" s="342"/>
      <c r="DY8" s="342"/>
      <c r="DZ8" s="342"/>
      <c r="EA8" s="342"/>
    </row>
    <row r="9" spans="1:131" customFormat="1">
      <c r="A9" s="342"/>
      <c r="B9" s="258" t="s">
        <v>2035</v>
      </c>
      <c r="C9" s="252">
        <v>2</v>
      </c>
      <c r="D9" s="595">
        <v>2122.8171702504492</v>
      </c>
      <c r="E9" s="594">
        <v>33.534995550993237</v>
      </c>
      <c r="F9" s="594">
        <v>87.690219845332493</v>
      </c>
      <c r="G9" s="594">
        <v>90.802369961950177</v>
      </c>
      <c r="H9" s="594">
        <v>66.094509431009442</v>
      </c>
      <c r="I9" s="594">
        <v>46.2151991747401</v>
      </c>
      <c r="J9" s="594">
        <v>75.935408202953241</v>
      </c>
      <c r="K9" s="595">
        <v>27.60049797045253</v>
      </c>
      <c r="L9" s="595">
        <v>86.263286398603213</v>
      </c>
      <c r="M9" s="595">
        <v>86.110184770572602</v>
      </c>
      <c r="N9" s="595">
        <v>58.745652195392147</v>
      </c>
      <c r="O9" s="595">
        <v>49.236128647065932</v>
      </c>
      <c r="P9" s="595">
        <v>66.373674108900531</v>
      </c>
      <c r="Q9" s="595">
        <v>25.943278075991913</v>
      </c>
      <c r="R9" s="595">
        <v>1722.5444680834703</v>
      </c>
      <c r="S9" s="264">
        <v>0.1885573132611108</v>
      </c>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342"/>
      <c r="BO9" s="342"/>
      <c r="BP9" s="342"/>
      <c r="BQ9" s="342"/>
      <c r="BR9" s="342"/>
      <c r="BS9" s="342"/>
      <c r="BT9" s="342"/>
      <c r="BU9" s="342"/>
      <c r="BV9" s="342"/>
      <c r="BW9" s="342"/>
      <c r="BX9" s="342"/>
      <c r="BY9" s="342"/>
      <c r="BZ9" s="342"/>
      <c r="CA9" s="342"/>
      <c r="CB9" s="342"/>
      <c r="CC9" s="342"/>
      <c r="CD9" s="342"/>
      <c r="CE9" s="342"/>
      <c r="CF9" s="342"/>
      <c r="CG9" s="342"/>
      <c r="CH9" s="342"/>
      <c r="CI9" s="342"/>
      <c r="CJ9" s="342"/>
      <c r="CK9" s="342"/>
      <c r="CL9" s="342"/>
      <c r="CM9" s="342"/>
      <c r="CN9" s="342"/>
      <c r="CO9" s="342"/>
      <c r="CP9" s="342"/>
      <c r="CQ9" s="342"/>
      <c r="CR9" s="342"/>
      <c r="CS9" s="342"/>
      <c r="CT9" s="342"/>
      <c r="CU9" s="342"/>
      <c r="CV9" s="342"/>
      <c r="CW9" s="342"/>
      <c r="CX9" s="342"/>
      <c r="CY9" s="342"/>
      <c r="CZ9" s="342"/>
      <c r="DA9" s="342"/>
      <c r="DB9" s="342"/>
      <c r="DC9" s="342"/>
      <c r="DD9" s="342"/>
      <c r="DE9" s="342"/>
      <c r="DF9" s="342"/>
      <c r="DG9" s="342"/>
      <c r="DH9" s="342"/>
      <c r="DI9" s="342"/>
      <c r="DJ9" s="342"/>
      <c r="DK9" s="342"/>
      <c r="DL9" s="342"/>
      <c r="DM9" s="342"/>
      <c r="DN9" s="342"/>
      <c r="DO9" s="342"/>
      <c r="DP9" s="342"/>
      <c r="DQ9" s="342"/>
      <c r="DR9" s="342"/>
      <c r="DS9" s="342"/>
      <c r="DT9" s="342"/>
      <c r="DU9" s="342"/>
      <c r="DV9" s="342"/>
      <c r="DW9" s="342"/>
      <c r="DX9" s="342"/>
      <c r="DY9" s="342"/>
      <c r="DZ9" s="342"/>
      <c r="EA9" s="342"/>
    </row>
    <row r="10" spans="1:131" customFormat="1">
      <c r="A10" s="342"/>
      <c r="B10" s="258" t="s">
        <v>2036</v>
      </c>
      <c r="C10" s="252">
        <v>3</v>
      </c>
      <c r="D10" s="595">
        <v>13330.436144735628</v>
      </c>
      <c r="E10" s="594">
        <v>1040.8576715143126</v>
      </c>
      <c r="F10" s="594">
        <v>2536.4493498736106</v>
      </c>
      <c r="G10" s="594">
        <v>2921.0125863915946</v>
      </c>
      <c r="H10" s="594">
        <v>2292.9067089799169</v>
      </c>
      <c r="I10" s="594">
        <v>1451.7582045359038</v>
      </c>
      <c r="J10" s="594">
        <v>2446.4357669737333</v>
      </c>
      <c r="K10" s="595">
        <v>939.54208400512516</v>
      </c>
      <c r="L10" s="595">
        <v>2201.1529510820201</v>
      </c>
      <c r="M10" s="595">
        <v>2509.9833511462325</v>
      </c>
      <c r="N10" s="595">
        <v>2222.91157143077</v>
      </c>
      <c r="O10" s="595">
        <v>1527.8654417550786</v>
      </c>
      <c r="P10" s="595">
        <v>2244.8184386486009</v>
      </c>
      <c r="Q10" s="595">
        <v>1043.1464502012134</v>
      </c>
      <c r="R10" s="595">
        <v>641.01585646658805</v>
      </c>
      <c r="S10" s="264">
        <v>0.95191336206057275</v>
      </c>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2"/>
      <c r="BN10" s="342"/>
      <c r="BO10" s="342"/>
      <c r="BP10" s="342"/>
      <c r="BQ10" s="342"/>
      <c r="BR10" s="342"/>
      <c r="BS10" s="342"/>
      <c r="BT10" s="342"/>
      <c r="BU10" s="342"/>
      <c r="BV10" s="342"/>
      <c r="BW10" s="342"/>
      <c r="BX10" s="342"/>
      <c r="BY10" s="342"/>
      <c r="BZ10" s="342"/>
      <c r="CA10" s="342"/>
      <c r="CB10" s="342"/>
      <c r="CC10" s="342"/>
      <c r="CD10" s="342"/>
      <c r="CE10" s="342"/>
      <c r="CF10" s="342"/>
      <c r="CG10" s="342"/>
      <c r="CH10" s="342"/>
      <c r="CI10" s="342"/>
      <c r="CJ10" s="342"/>
      <c r="CK10" s="342"/>
      <c r="CL10" s="342"/>
      <c r="CM10" s="342"/>
      <c r="CN10" s="342"/>
      <c r="CO10" s="342"/>
      <c r="CP10" s="342"/>
      <c r="CQ10" s="342"/>
      <c r="CR10" s="342"/>
      <c r="CS10" s="342"/>
      <c r="CT10" s="342"/>
      <c r="CU10" s="342"/>
      <c r="CV10" s="342"/>
      <c r="CW10" s="342"/>
      <c r="CX10" s="342"/>
      <c r="CY10" s="342"/>
      <c r="CZ10" s="342"/>
      <c r="DA10" s="342"/>
      <c r="DB10" s="342"/>
      <c r="DC10" s="342"/>
      <c r="DD10" s="342"/>
      <c r="DE10" s="342"/>
      <c r="DF10" s="342"/>
      <c r="DG10" s="342"/>
      <c r="DH10" s="342"/>
      <c r="DI10" s="342"/>
      <c r="DJ10" s="342"/>
      <c r="DK10" s="342"/>
      <c r="DL10" s="342"/>
      <c r="DM10" s="342"/>
      <c r="DN10" s="342"/>
      <c r="DO10" s="342"/>
      <c r="DP10" s="342"/>
      <c r="DQ10" s="342"/>
      <c r="DR10" s="342"/>
      <c r="DS10" s="342"/>
      <c r="DT10" s="342"/>
      <c r="DU10" s="342"/>
      <c r="DV10" s="342"/>
      <c r="DW10" s="342"/>
      <c r="DX10" s="342"/>
      <c r="DY10" s="342"/>
      <c r="DZ10" s="342"/>
      <c r="EA10" s="342"/>
    </row>
    <row r="11" spans="1:131" customFormat="1">
      <c r="A11" s="342"/>
      <c r="B11" s="258" t="s">
        <v>2037</v>
      </c>
      <c r="C11" s="252">
        <v>4</v>
      </c>
      <c r="D11" s="595">
        <v>0</v>
      </c>
      <c r="E11" s="595">
        <v>0</v>
      </c>
      <c r="F11" s="595">
        <v>0</v>
      </c>
      <c r="G11" s="595">
        <v>0</v>
      </c>
      <c r="H11" s="595">
        <v>0</v>
      </c>
      <c r="I11" s="595">
        <v>0</v>
      </c>
      <c r="J11" s="595">
        <v>0</v>
      </c>
      <c r="K11" s="595">
        <v>0</v>
      </c>
      <c r="L11" s="595">
        <v>0</v>
      </c>
      <c r="M11" s="595">
        <v>0</v>
      </c>
      <c r="N11" s="595">
        <v>0</v>
      </c>
      <c r="O11" s="595">
        <v>0</v>
      </c>
      <c r="P11" s="595">
        <v>0</v>
      </c>
      <c r="Q11" s="595">
        <v>0</v>
      </c>
      <c r="R11" s="595">
        <v>0</v>
      </c>
      <c r="S11" s="264">
        <v>0</v>
      </c>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2"/>
      <c r="AT11" s="342"/>
      <c r="AU11" s="342"/>
      <c r="AV11" s="342"/>
      <c r="AW11" s="342"/>
      <c r="AX11" s="342"/>
      <c r="AY11" s="342"/>
      <c r="AZ11" s="342"/>
      <c r="BA11" s="342"/>
      <c r="BB11" s="342"/>
      <c r="BC11" s="342"/>
      <c r="BD11" s="342"/>
      <c r="BE11" s="342"/>
      <c r="BF11" s="342"/>
      <c r="BG11" s="342"/>
      <c r="BH11" s="342"/>
      <c r="BI11" s="342"/>
      <c r="BJ11" s="342"/>
      <c r="BK11" s="342"/>
      <c r="BL11" s="342"/>
      <c r="BM11" s="342"/>
      <c r="BN11" s="342"/>
      <c r="BO11" s="342"/>
      <c r="BP11" s="342"/>
      <c r="BQ11" s="342"/>
      <c r="BR11" s="342"/>
      <c r="BS11" s="342"/>
      <c r="BT11" s="342"/>
      <c r="BU11" s="342"/>
      <c r="BV11" s="342"/>
      <c r="BW11" s="342"/>
      <c r="BX11" s="342"/>
      <c r="BY11" s="342"/>
      <c r="BZ11" s="342"/>
      <c r="CA11" s="342"/>
      <c r="CB11" s="342"/>
      <c r="CC11" s="342"/>
      <c r="CD11" s="342"/>
      <c r="CE11" s="342"/>
      <c r="CF11" s="342"/>
      <c r="CG11" s="342"/>
      <c r="CH11" s="342"/>
      <c r="CI11" s="342"/>
      <c r="CJ11" s="342"/>
      <c r="CK11" s="342"/>
      <c r="CL11" s="342"/>
      <c r="CM11" s="342"/>
      <c r="CN11" s="342"/>
      <c r="CO11" s="342"/>
      <c r="CP11" s="342"/>
      <c r="CQ11" s="342"/>
      <c r="CR11" s="342"/>
      <c r="CS11" s="342"/>
      <c r="CT11" s="342"/>
      <c r="CU11" s="342"/>
      <c r="CV11" s="342"/>
      <c r="CW11" s="342"/>
      <c r="CX11" s="342"/>
      <c r="CY11" s="342"/>
      <c r="CZ11" s="342"/>
      <c r="DA11" s="342"/>
      <c r="DB11" s="342"/>
      <c r="DC11" s="342"/>
      <c r="DD11" s="342"/>
      <c r="DE11" s="342"/>
      <c r="DF11" s="342"/>
      <c r="DG11" s="342"/>
      <c r="DH11" s="342"/>
      <c r="DI11" s="342"/>
      <c r="DJ11" s="342"/>
      <c r="DK11" s="342"/>
      <c r="DL11" s="342"/>
      <c r="DM11" s="342"/>
      <c r="DN11" s="342"/>
      <c r="DO11" s="342"/>
      <c r="DP11" s="342"/>
      <c r="DQ11" s="342"/>
      <c r="DR11" s="342"/>
      <c r="DS11" s="342"/>
      <c r="DT11" s="342"/>
      <c r="DU11" s="342"/>
      <c r="DV11" s="342"/>
      <c r="DW11" s="342"/>
      <c r="DX11" s="342"/>
      <c r="DY11" s="342"/>
      <c r="DZ11" s="342"/>
      <c r="EA11" s="342"/>
    </row>
    <row r="12" spans="1:131" customFormat="1">
      <c r="A12" s="342"/>
      <c r="B12" s="258" t="s">
        <v>2038</v>
      </c>
      <c r="C12" s="252">
        <v>5</v>
      </c>
      <c r="D12" s="595">
        <v>30323.241261338124</v>
      </c>
      <c r="E12" s="594">
        <v>0</v>
      </c>
      <c r="F12" s="595">
        <v>414.5399231762043</v>
      </c>
      <c r="G12" s="594">
        <v>3976.1534275932418</v>
      </c>
      <c r="H12" s="594">
        <v>25376.846484111458</v>
      </c>
      <c r="I12" s="595">
        <v>85.28588683928632</v>
      </c>
      <c r="J12" s="595">
        <v>187.19003346586214</v>
      </c>
      <c r="K12" s="596"/>
      <c r="L12" s="596"/>
      <c r="M12" s="596"/>
      <c r="N12" s="596"/>
      <c r="O12" s="596"/>
      <c r="P12" s="596"/>
      <c r="Q12" s="596"/>
      <c r="R12" s="595">
        <v>0</v>
      </c>
      <c r="S12" s="264">
        <v>0.9906597878600405</v>
      </c>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342"/>
      <c r="AU12" s="342"/>
      <c r="AV12" s="342"/>
      <c r="AW12" s="342"/>
      <c r="AX12" s="342"/>
      <c r="AY12" s="342"/>
      <c r="AZ12" s="342"/>
      <c r="BA12" s="342"/>
      <c r="BB12" s="342"/>
      <c r="BC12" s="342"/>
      <c r="BD12" s="342"/>
      <c r="BE12" s="342"/>
      <c r="BF12" s="342"/>
      <c r="BG12" s="342"/>
      <c r="BH12" s="342"/>
      <c r="BI12" s="342"/>
      <c r="BJ12" s="342"/>
      <c r="BK12" s="342"/>
      <c r="BL12" s="342"/>
      <c r="BM12" s="342"/>
      <c r="BN12" s="342"/>
      <c r="BO12" s="342"/>
      <c r="BP12" s="342"/>
      <c r="BQ12" s="342"/>
      <c r="BR12" s="342"/>
      <c r="BS12" s="342"/>
      <c r="BT12" s="342"/>
      <c r="BU12" s="342"/>
      <c r="BV12" s="342"/>
      <c r="BW12" s="342"/>
      <c r="BX12" s="342"/>
      <c r="BY12" s="342"/>
      <c r="BZ12" s="342"/>
      <c r="CA12" s="342"/>
      <c r="CB12" s="342"/>
      <c r="CC12" s="342"/>
      <c r="CD12" s="342"/>
      <c r="CE12" s="342"/>
      <c r="CF12" s="342"/>
      <c r="CG12" s="342"/>
      <c r="CH12" s="342"/>
      <c r="CI12" s="342"/>
      <c r="CJ12" s="342"/>
      <c r="CK12" s="342"/>
      <c r="CL12" s="342"/>
      <c r="CM12" s="342"/>
      <c r="CN12" s="342"/>
      <c r="CO12" s="342"/>
      <c r="CP12" s="342"/>
      <c r="CQ12" s="342"/>
      <c r="CR12" s="342"/>
      <c r="CS12" s="342"/>
      <c r="CT12" s="342"/>
      <c r="CU12" s="342"/>
      <c r="CV12" s="342"/>
      <c r="CW12" s="342"/>
      <c r="CX12" s="342"/>
      <c r="CY12" s="342"/>
      <c r="CZ12" s="342"/>
      <c r="DA12" s="342"/>
      <c r="DB12" s="342"/>
      <c r="DC12" s="342"/>
      <c r="DD12" s="342"/>
      <c r="DE12" s="342"/>
      <c r="DF12" s="342"/>
      <c r="DG12" s="342"/>
      <c r="DH12" s="342"/>
      <c r="DI12" s="342"/>
      <c r="DJ12" s="342"/>
      <c r="DK12" s="342"/>
      <c r="DL12" s="342"/>
      <c r="DM12" s="342"/>
      <c r="DN12" s="342"/>
      <c r="DO12" s="342"/>
      <c r="DP12" s="342"/>
      <c r="DQ12" s="342"/>
      <c r="DR12" s="342"/>
      <c r="DS12" s="342"/>
      <c r="DT12" s="342"/>
      <c r="DU12" s="342"/>
      <c r="DV12" s="342"/>
      <c r="DW12" s="342"/>
      <c r="DX12" s="342"/>
      <c r="DY12" s="342"/>
      <c r="DZ12" s="342"/>
      <c r="EA12" s="342"/>
    </row>
    <row r="13" spans="1:131" customFormat="1">
      <c r="A13" s="342"/>
      <c r="B13" s="280" t="s">
        <v>2039</v>
      </c>
      <c r="C13" s="252">
        <v>6</v>
      </c>
      <c r="D13" s="595">
        <v>56.035975359999959</v>
      </c>
      <c r="E13" s="594">
        <v>8.533981277577668E-2</v>
      </c>
      <c r="F13" s="594">
        <v>3.5080238721903525</v>
      </c>
      <c r="G13" s="594">
        <v>23.583496834123469</v>
      </c>
      <c r="H13" s="594">
        <v>24.103121134812231</v>
      </c>
      <c r="I13" s="594">
        <v>2.7926865699999999</v>
      </c>
      <c r="J13" s="594">
        <v>0.7139485760981964</v>
      </c>
      <c r="K13" s="595">
        <v>0.43311785277577663</v>
      </c>
      <c r="L13" s="595">
        <v>3.0447002621903527</v>
      </c>
      <c r="M13" s="595">
        <v>8.139841396460751</v>
      </c>
      <c r="N13" s="595">
        <v>16.485774277773057</v>
      </c>
      <c r="O13" s="595">
        <v>17.687562449188658</v>
      </c>
      <c r="P13" s="595">
        <v>6.376449490871849</v>
      </c>
      <c r="Q13" s="595">
        <v>2.9669491107395762</v>
      </c>
      <c r="R13" s="595">
        <v>0.90158052</v>
      </c>
      <c r="S13" s="264">
        <v>0.97770434882281432</v>
      </c>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342"/>
      <c r="AZ13" s="342"/>
      <c r="BA13" s="342"/>
      <c r="BB13" s="342"/>
      <c r="BC13" s="342"/>
      <c r="BD13" s="342"/>
      <c r="BE13" s="342"/>
      <c r="BF13" s="342"/>
      <c r="BG13" s="342"/>
      <c r="BH13" s="342"/>
      <c r="BI13" s="342"/>
      <c r="BJ13" s="342"/>
      <c r="BK13" s="342"/>
      <c r="BL13" s="342"/>
      <c r="BM13" s="342"/>
      <c r="BN13" s="342"/>
      <c r="BO13" s="342"/>
      <c r="BP13" s="342"/>
      <c r="BQ13" s="342"/>
      <c r="BR13" s="342"/>
      <c r="BS13" s="342"/>
      <c r="BT13" s="342"/>
      <c r="BU13" s="342"/>
      <c r="BV13" s="342"/>
      <c r="BW13" s="342"/>
      <c r="BX13" s="342"/>
      <c r="BY13" s="342"/>
      <c r="BZ13" s="342"/>
      <c r="CA13" s="342"/>
      <c r="CB13" s="342"/>
      <c r="CC13" s="342"/>
      <c r="CD13" s="342"/>
      <c r="CE13" s="342"/>
      <c r="CF13" s="342"/>
      <c r="CG13" s="342"/>
      <c r="CH13" s="342"/>
      <c r="CI13" s="342"/>
      <c r="CJ13" s="342"/>
      <c r="CK13" s="342"/>
      <c r="CL13" s="342"/>
      <c r="CM13" s="342"/>
      <c r="CN13" s="342"/>
      <c r="CO13" s="342"/>
      <c r="CP13" s="342"/>
      <c r="CQ13" s="342"/>
      <c r="CR13" s="342"/>
      <c r="CS13" s="342"/>
      <c r="CT13" s="342"/>
      <c r="CU13" s="342"/>
      <c r="CV13" s="342"/>
      <c r="CW13" s="342"/>
      <c r="CX13" s="342"/>
      <c r="CY13" s="342"/>
      <c r="CZ13" s="342"/>
      <c r="DA13" s="342"/>
      <c r="DB13" s="342"/>
      <c r="DC13" s="342"/>
      <c r="DD13" s="342"/>
      <c r="DE13" s="342"/>
      <c r="DF13" s="342"/>
      <c r="DG13" s="342"/>
      <c r="DH13" s="342"/>
      <c r="DI13" s="342"/>
      <c r="DJ13" s="342"/>
      <c r="DK13" s="342"/>
      <c r="DL13" s="342"/>
      <c r="DM13" s="342"/>
      <c r="DN13" s="342"/>
      <c r="DO13" s="342"/>
      <c r="DP13" s="342"/>
      <c r="DQ13" s="342"/>
      <c r="DR13" s="342"/>
      <c r="DS13" s="342"/>
      <c r="DT13" s="342"/>
      <c r="DU13" s="342"/>
      <c r="DV13" s="342"/>
      <c r="DW13" s="342"/>
      <c r="DX13" s="342"/>
      <c r="DY13" s="342"/>
      <c r="DZ13" s="342"/>
      <c r="EA13" s="342"/>
    </row>
    <row r="14" spans="1:131" customFormat="1">
      <c r="A14" s="342"/>
      <c r="B14" s="258" t="s">
        <v>2035</v>
      </c>
      <c r="C14" s="252">
        <v>7</v>
      </c>
      <c r="D14" s="595">
        <v>1.5287999999999999E-4</v>
      </c>
      <c r="E14" s="594">
        <v>0</v>
      </c>
      <c r="F14" s="594">
        <v>0</v>
      </c>
      <c r="G14" s="594">
        <v>0</v>
      </c>
      <c r="H14" s="594">
        <v>0</v>
      </c>
      <c r="I14" s="594">
        <v>0</v>
      </c>
      <c r="J14" s="594">
        <v>0</v>
      </c>
      <c r="K14" s="594">
        <v>0</v>
      </c>
      <c r="L14" s="594">
        <v>0</v>
      </c>
      <c r="M14" s="594">
        <v>0</v>
      </c>
      <c r="N14" s="594">
        <v>0</v>
      </c>
      <c r="O14" s="594">
        <v>0</v>
      </c>
      <c r="P14" s="594">
        <v>0</v>
      </c>
      <c r="Q14" s="594">
        <v>0</v>
      </c>
      <c r="R14" s="595">
        <v>1.5287999999999999E-4</v>
      </c>
      <c r="S14" s="264">
        <v>0</v>
      </c>
      <c r="T14" s="597"/>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c r="AU14" s="342"/>
      <c r="AV14" s="342"/>
      <c r="AW14" s="342"/>
      <c r="AX14" s="342"/>
      <c r="AY14" s="342"/>
      <c r="AZ14" s="342"/>
      <c r="BA14" s="342"/>
      <c r="BB14" s="342"/>
      <c r="BC14" s="342"/>
      <c r="BD14" s="342"/>
      <c r="BE14" s="342"/>
      <c r="BF14" s="342"/>
      <c r="BG14" s="342"/>
      <c r="BH14" s="342"/>
      <c r="BI14" s="342"/>
      <c r="BJ14" s="342"/>
      <c r="BK14" s="342"/>
      <c r="BL14" s="342"/>
      <c r="BM14" s="342"/>
      <c r="BN14" s="342"/>
      <c r="BO14" s="342"/>
      <c r="BP14" s="342"/>
      <c r="BQ14" s="342"/>
      <c r="BR14" s="342"/>
      <c r="BS14" s="342"/>
      <c r="BT14" s="342"/>
      <c r="BU14" s="342"/>
      <c r="BV14" s="342"/>
      <c r="BW14" s="342"/>
      <c r="BX14" s="342"/>
      <c r="BY14" s="342"/>
      <c r="BZ14" s="342"/>
      <c r="CA14" s="342"/>
      <c r="CB14" s="342"/>
      <c r="CC14" s="342"/>
      <c r="CD14" s="342"/>
      <c r="CE14" s="342"/>
      <c r="CF14" s="342"/>
      <c r="CG14" s="342"/>
      <c r="CH14" s="342"/>
      <c r="CI14" s="342"/>
      <c r="CJ14" s="342"/>
      <c r="CK14" s="342"/>
      <c r="CL14" s="342"/>
      <c r="CM14" s="342"/>
      <c r="CN14" s="342"/>
      <c r="CO14" s="342"/>
      <c r="CP14" s="342"/>
      <c r="CQ14" s="342"/>
      <c r="CR14" s="342"/>
      <c r="CS14" s="342"/>
      <c r="CT14" s="342"/>
      <c r="CU14" s="342"/>
      <c r="CV14" s="342"/>
      <c r="CW14" s="342"/>
      <c r="CX14" s="342"/>
      <c r="CY14" s="342"/>
      <c r="CZ14" s="342"/>
      <c r="DA14" s="342"/>
      <c r="DB14" s="342"/>
      <c r="DC14" s="342"/>
      <c r="DD14" s="342"/>
      <c r="DE14" s="342"/>
      <c r="DF14" s="342"/>
      <c r="DG14" s="342"/>
      <c r="DH14" s="342"/>
      <c r="DI14" s="342"/>
      <c r="DJ14" s="342"/>
      <c r="DK14" s="342"/>
      <c r="DL14" s="342"/>
      <c r="DM14" s="342"/>
      <c r="DN14" s="342"/>
      <c r="DO14" s="342"/>
      <c r="DP14" s="342"/>
      <c r="DQ14" s="342"/>
      <c r="DR14" s="342"/>
      <c r="DS14" s="342"/>
      <c r="DT14" s="342"/>
      <c r="DU14" s="342"/>
      <c r="DV14" s="342"/>
      <c r="DW14" s="342"/>
      <c r="DX14" s="342"/>
      <c r="DY14" s="342"/>
      <c r="DZ14" s="342"/>
      <c r="EA14" s="342"/>
    </row>
    <row r="15" spans="1:131" customFormat="1">
      <c r="A15" s="342"/>
      <c r="B15" s="258" t="s">
        <v>2036</v>
      </c>
      <c r="C15" s="252">
        <v>8</v>
      </c>
      <c r="D15" s="595">
        <v>11.757472929471135</v>
      </c>
      <c r="E15" s="594">
        <v>8.533981277577668E-2</v>
      </c>
      <c r="F15" s="594">
        <v>3.5080238721903525</v>
      </c>
      <c r="G15" s="594">
        <v>3.2370594226311922</v>
      </c>
      <c r="H15" s="594">
        <v>0.518987035775617</v>
      </c>
      <c r="I15" s="594">
        <v>2.7926865699999999</v>
      </c>
      <c r="J15" s="594">
        <v>0.7139485760981964</v>
      </c>
      <c r="K15" s="595">
        <v>8.533981277577668E-2</v>
      </c>
      <c r="L15" s="595">
        <v>3.0447002621903527</v>
      </c>
      <c r="M15" s="595">
        <v>1.2193817200000001</v>
      </c>
      <c r="N15" s="595">
        <v>2.1353135282239077</v>
      </c>
      <c r="O15" s="595">
        <v>1.4490677801829011</v>
      </c>
      <c r="P15" s="595">
        <v>0.6827510060981965</v>
      </c>
      <c r="Q15" s="595">
        <v>2.2394911799999999</v>
      </c>
      <c r="R15" s="595">
        <v>0.90142763999999997</v>
      </c>
      <c r="S15" s="264">
        <v>0.92333151473898001</v>
      </c>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342"/>
      <c r="AZ15" s="342"/>
      <c r="BA15" s="342"/>
      <c r="BB15" s="342"/>
      <c r="BC15" s="342"/>
      <c r="BD15" s="342"/>
      <c r="BE15" s="342"/>
      <c r="BF15" s="342"/>
      <c r="BG15" s="342"/>
      <c r="BH15" s="342"/>
      <c r="BI15" s="342"/>
      <c r="BJ15" s="342"/>
      <c r="BK15" s="342"/>
      <c r="BL15" s="342"/>
      <c r="BM15" s="342"/>
      <c r="BN15" s="342"/>
      <c r="BO15" s="342"/>
      <c r="BP15" s="342"/>
      <c r="BQ15" s="342"/>
      <c r="BR15" s="342"/>
      <c r="BS15" s="342"/>
      <c r="BT15" s="342"/>
      <c r="BU15" s="342"/>
      <c r="BV15" s="342"/>
      <c r="BW15" s="342"/>
      <c r="BX15" s="342"/>
      <c r="BY15" s="342"/>
      <c r="BZ15" s="342"/>
      <c r="CA15" s="342"/>
      <c r="CB15" s="342"/>
      <c r="CC15" s="342"/>
      <c r="CD15" s="342"/>
      <c r="CE15" s="342"/>
      <c r="CF15" s="342"/>
      <c r="CG15" s="342"/>
      <c r="CH15" s="342"/>
      <c r="CI15" s="342"/>
      <c r="CJ15" s="342"/>
      <c r="CK15" s="342"/>
      <c r="CL15" s="342"/>
      <c r="CM15" s="342"/>
      <c r="CN15" s="342"/>
      <c r="CO15" s="342"/>
      <c r="CP15" s="342"/>
      <c r="CQ15" s="342"/>
      <c r="CR15" s="342"/>
      <c r="CS15" s="342"/>
      <c r="CT15" s="342"/>
      <c r="CU15" s="342"/>
      <c r="CV15" s="342"/>
      <c r="CW15" s="342"/>
      <c r="CX15" s="342"/>
      <c r="CY15" s="342"/>
      <c r="CZ15" s="342"/>
      <c r="DA15" s="342"/>
      <c r="DB15" s="342"/>
      <c r="DC15" s="342"/>
      <c r="DD15" s="342"/>
      <c r="DE15" s="342"/>
      <c r="DF15" s="342"/>
      <c r="DG15" s="342"/>
      <c r="DH15" s="342"/>
      <c r="DI15" s="342"/>
      <c r="DJ15" s="342"/>
      <c r="DK15" s="342"/>
      <c r="DL15" s="342"/>
      <c r="DM15" s="342"/>
      <c r="DN15" s="342"/>
      <c r="DO15" s="342"/>
      <c r="DP15" s="342"/>
      <c r="DQ15" s="342"/>
      <c r="DR15" s="342"/>
      <c r="DS15" s="342"/>
      <c r="DT15" s="342"/>
      <c r="DU15" s="342"/>
      <c r="DV15" s="342"/>
      <c r="DW15" s="342"/>
      <c r="DX15" s="342"/>
      <c r="DY15" s="342"/>
      <c r="DZ15" s="342"/>
      <c r="EA15" s="342"/>
    </row>
    <row r="16" spans="1:131" customFormat="1">
      <c r="A16" s="342"/>
      <c r="B16" s="258" t="s">
        <v>2037</v>
      </c>
      <c r="C16" s="252">
        <v>9</v>
      </c>
      <c r="D16" s="595">
        <v>0</v>
      </c>
      <c r="E16" s="595">
        <v>0</v>
      </c>
      <c r="F16" s="595">
        <v>0</v>
      </c>
      <c r="G16" s="595">
        <v>0</v>
      </c>
      <c r="H16" s="595">
        <v>0</v>
      </c>
      <c r="I16" s="595">
        <v>0</v>
      </c>
      <c r="J16" s="595">
        <v>0</v>
      </c>
      <c r="K16" s="595">
        <v>0</v>
      </c>
      <c r="L16" s="595">
        <v>0</v>
      </c>
      <c r="M16" s="595">
        <v>0</v>
      </c>
      <c r="N16" s="595">
        <v>0</v>
      </c>
      <c r="O16" s="595">
        <v>0</v>
      </c>
      <c r="P16" s="595">
        <v>0</v>
      </c>
      <c r="Q16" s="595">
        <v>0</v>
      </c>
      <c r="R16" s="595">
        <v>0</v>
      </c>
      <c r="S16" s="264">
        <v>0</v>
      </c>
      <c r="T16" s="597"/>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342"/>
      <c r="BO16" s="342"/>
      <c r="BP16" s="342"/>
      <c r="BQ16" s="342"/>
      <c r="BR16" s="342"/>
      <c r="BS16" s="342"/>
      <c r="BT16" s="342"/>
      <c r="BU16" s="342"/>
      <c r="BV16" s="342"/>
      <c r="BW16" s="342"/>
      <c r="BX16" s="342"/>
      <c r="BY16" s="342"/>
      <c r="BZ16" s="342"/>
      <c r="CA16" s="342"/>
      <c r="CB16" s="342"/>
      <c r="CC16" s="342"/>
      <c r="CD16" s="342"/>
      <c r="CE16" s="342"/>
      <c r="CF16" s="342"/>
      <c r="CG16" s="342"/>
      <c r="CH16" s="342"/>
      <c r="CI16" s="342"/>
      <c r="CJ16" s="342"/>
      <c r="CK16" s="342"/>
      <c r="CL16" s="342"/>
      <c r="CM16" s="342"/>
      <c r="CN16" s="342"/>
      <c r="CO16" s="342"/>
      <c r="CP16" s="342"/>
      <c r="CQ16" s="342"/>
      <c r="CR16" s="342"/>
      <c r="CS16" s="342"/>
      <c r="CT16" s="342"/>
      <c r="CU16" s="342"/>
      <c r="CV16" s="342"/>
      <c r="CW16" s="342"/>
      <c r="CX16" s="342"/>
      <c r="CY16" s="342"/>
      <c r="CZ16" s="342"/>
      <c r="DA16" s="342"/>
      <c r="DB16" s="342"/>
      <c r="DC16" s="342"/>
      <c r="DD16" s="342"/>
      <c r="DE16" s="342"/>
      <c r="DF16" s="342"/>
      <c r="DG16" s="342"/>
      <c r="DH16" s="342"/>
      <c r="DI16" s="342"/>
      <c r="DJ16" s="342"/>
      <c r="DK16" s="342"/>
      <c r="DL16" s="342"/>
      <c r="DM16" s="342"/>
      <c r="DN16" s="342"/>
      <c r="DO16" s="342"/>
      <c r="DP16" s="342"/>
      <c r="DQ16" s="342"/>
      <c r="DR16" s="342"/>
      <c r="DS16" s="342"/>
      <c r="DT16" s="342"/>
      <c r="DU16" s="342"/>
      <c r="DV16" s="342"/>
      <c r="DW16" s="342"/>
      <c r="DX16" s="342"/>
      <c r="DY16" s="342"/>
      <c r="DZ16" s="342"/>
      <c r="EA16" s="342"/>
    </row>
    <row r="17" spans="1:131" customFormat="1">
      <c r="A17" s="342"/>
      <c r="B17" s="258" t="s">
        <v>2038</v>
      </c>
      <c r="C17" s="252">
        <v>10</v>
      </c>
      <c r="D17" s="595">
        <v>44.278349550528823</v>
      </c>
      <c r="E17" s="595">
        <v>0</v>
      </c>
      <c r="F17" s="595">
        <v>0</v>
      </c>
      <c r="G17" s="594">
        <v>20.346437411492278</v>
      </c>
      <c r="H17" s="594">
        <v>23.584134099036614</v>
      </c>
      <c r="I17" s="595">
        <v>0</v>
      </c>
      <c r="J17" s="595">
        <v>0</v>
      </c>
      <c r="K17" s="598"/>
      <c r="L17" s="598"/>
      <c r="M17" s="598"/>
      <c r="N17" s="598"/>
      <c r="O17" s="598"/>
      <c r="P17" s="598"/>
      <c r="Q17" s="598"/>
      <c r="R17" s="595">
        <v>0</v>
      </c>
      <c r="S17" s="264">
        <v>0.99214564130031413</v>
      </c>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42"/>
      <c r="AZ17" s="342"/>
      <c r="BA17" s="342"/>
      <c r="BB17" s="342"/>
      <c r="BC17" s="342"/>
      <c r="BD17" s="342"/>
      <c r="BE17" s="342"/>
      <c r="BF17" s="342"/>
      <c r="BG17" s="342"/>
      <c r="BH17" s="342"/>
      <c r="BI17" s="342"/>
      <c r="BJ17" s="342"/>
      <c r="BK17" s="342"/>
      <c r="BL17" s="342"/>
      <c r="BM17" s="342"/>
      <c r="BN17" s="342"/>
      <c r="BO17" s="342"/>
      <c r="BP17" s="342"/>
      <c r="BQ17" s="342"/>
      <c r="BR17" s="342"/>
      <c r="BS17" s="342"/>
      <c r="BT17" s="342"/>
      <c r="BU17" s="342"/>
      <c r="BV17" s="342"/>
      <c r="BW17" s="342"/>
      <c r="BX17" s="342"/>
      <c r="BY17" s="342"/>
      <c r="BZ17" s="342"/>
      <c r="CA17" s="342"/>
      <c r="CB17" s="342"/>
      <c r="CC17" s="342"/>
      <c r="CD17" s="342"/>
      <c r="CE17" s="342"/>
      <c r="CF17" s="342"/>
      <c r="CG17" s="342"/>
      <c r="CH17" s="342"/>
      <c r="CI17" s="342"/>
      <c r="CJ17" s="342"/>
      <c r="CK17" s="342"/>
      <c r="CL17" s="342"/>
      <c r="CM17" s="342"/>
      <c r="CN17" s="342"/>
      <c r="CO17" s="342"/>
      <c r="CP17" s="342"/>
      <c r="CQ17" s="342"/>
      <c r="CR17" s="342"/>
      <c r="CS17" s="342"/>
      <c r="CT17" s="342"/>
      <c r="CU17" s="342"/>
      <c r="CV17" s="342"/>
      <c r="CW17" s="342"/>
      <c r="CX17" s="342"/>
      <c r="CY17" s="342"/>
      <c r="CZ17" s="342"/>
      <c r="DA17" s="342"/>
      <c r="DB17" s="342"/>
      <c r="DC17" s="342"/>
      <c r="DD17" s="342"/>
      <c r="DE17" s="342"/>
      <c r="DF17" s="342"/>
      <c r="DG17" s="342"/>
      <c r="DH17" s="342"/>
      <c r="DI17" s="342"/>
      <c r="DJ17" s="342"/>
      <c r="DK17" s="342"/>
      <c r="DL17" s="342"/>
      <c r="DM17" s="342"/>
      <c r="DN17" s="342"/>
      <c r="DO17" s="342"/>
      <c r="DP17" s="342"/>
      <c r="DQ17" s="342"/>
      <c r="DR17" s="342"/>
      <c r="DS17" s="342"/>
      <c r="DT17" s="342"/>
      <c r="DU17" s="342"/>
      <c r="DV17" s="342"/>
      <c r="DW17" s="342"/>
      <c r="DX17" s="342"/>
      <c r="DY17" s="342"/>
      <c r="DZ17" s="342"/>
      <c r="EA17" s="342"/>
    </row>
    <row r="18" spans="1:131" customFormat="1" ht="19.5" customHeight="1">
      <c r="A18" s="342"/>
      <c r="B18" s="844"/>
      <c r="C18" s="844"/>
      <c r="D18" s="844"/>
      <c r="E18" s="844"/>
      <c r="F18" s="844"/>
      <c r="G18" s="844"/>
      <c r="H18" s="844"/>
      <c r="I18" s="844"/>
      <c r="J18" s="844"/>
      <c r="K18" s="844"/>
      <c r="L18" s="844"/>
      <c r="M18" s="844"/>
      <c r="N18" s="844"/>
      <c r="O18" s="844"/>
      <c r="P18" s="844"/>
      <c r="Q18" s="844"/>
      <c r="R18" s="844"/>
      <c r="S18" s="844"/>
      <c r="T18" s="844"/>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2"/>
      <c r="AZ18" s="342"/>
      <c r="BA18" s="342"/>
      <c r="BB18" s="342"/>
      <c r="BC18" s="342"/>
      <c r="BD18" s="342"/>
      <c r="BE18" s="342"/>
      <c r="BF18" s="342"/>
      <c r="BG18" s="342"/>
      <c r="BH18" s="342"/>
      <c r="BI18" s="342"/>
      <c r="BJ18" s="342"/>
      <c r="BK18" s="342"/>
      <c r="BL18" s="342"/>
      <c r="BM18" s="342"/>
      <c r="BN18" s="342"/>
      <c r="BO18" s="342"/>
      <c r="BP18" s="342"/>
      <c r="BQ18" s="342"/>
      <c r="BR18" s="342"/>
      <c r="BS18" s="342"/>
      <c r="BT18" s="342"/>
      <c r="BU18" s="342"/>
      <c r="BV18" s="342"/>
      <c r="BW18" s="342"/>
      <c r="BX18" s="342"/>
      <c r="BY18" s="342"/>
      <c r="BZ18" s="342"/>
      <c r="CA18" s="342"/>
      <c r="CB18" s="342"/>
      <c r="CC18" s="342"/>
      <c r="CD18" s="342"/>
      <c r="CE18" s="342"/>
      <c r="CF18" s="342"/>
      <c r="CG18" s="342"/>
      <c r="CH18" s="342"/>
      <c r="CI18" s="342"/>
      <c r="CJ18" s="342"/>
      <c r="CK18" s="342"/>
      <c r="CL18" s="342"/>
      <c r="CM18" s="342"/>
      <c r="CN18" s="342"/>
      <c r="CO18" s="342"/>
      <c r="CP18" s="342"/>
      <c r="CQ18" s="342"/>
      <c r="CR18" s="342"/>
      <c r="CS18" s="342"/>
      <c r="CT18" s="342"/>
      <c r="CU18" s="342"/>
      <c r="CV18" s="342"/>
      <c r="CW18" s="342"/>
      <c r="CX18" s="342"/>
      <c r="CY18" s="342"/>
      <c r="CZ18" s="342"/>
      <c r="DA18" s="342"/>
      <c r="DB18" s="342"/>
      <c r="DC18" s="342"/>
      <c r="DD18" s="342"/>
      <c r="DE18" s="342"/>
      <c r="DF18" s="342"/>
      <c r="DG18" s="342"/>
      <c r="DH18" s="342"/>
      <c r="DI18" s="342"/>
      <c r="DJ18" s="342"/>
      <c r="DK18" s="342"/>
      <c r="DL18" s="342"/>
      <c r="DM18" s="342"/>
      <c r="DN18" s="342"/>
      <c r="DO18" s="342"/>
      <c r="DP18" s="342"/>
      <c r="DQ18" s="342"/>
      <c r="DR18" s="342"/>
      <c r="DS18" s="342"/>
      <c r="DT18" s="342"/>
      <c r="DU18" s="342"/>
      <c r="DV18" s="342"/>
      <c r="DW18" s="342"/>
      <c r="DX18" s="342"/>
      <c r="DY18" s="342"/>
      <c r="DZ18" s="342"/>
      <c r="EA18" s="342"/>
    </row>
    <row r="19" spans="1:131" ht="28.5" customHeight="1">
      <c r="B19" s="838" t="s">
        <v>2014</v>
      </c>
      <c r="C19" s="838"/>
      <c r="D19" s="838"/>
      <c r="E19" s="838"/>
      <c r="F19" s="838"/>
      <c r="G19" s="838"/>
      <c r="H19" s="838"/>
      <c r="I19" s="838"/>
      <c r="J19" s="838"/>
      <c r="K19" s="838"/>
      <c r="L19" s="838"/>
      <c r="M19" s="838"/>
      <c r="N19" s="838"/>
      <c r="O19" s="838"/>
      <c r="P19" s="838"/>
      <c r="Q19" s="838"/>
      <c r="R19" s="838"/>
      <c r="S19" s="838"/>
      <c r="T19" s="546"/>
    </row>
    <row r="20" spans="1:131" customFormat="1" ht="206.25" customHeight="1">
      <c r="A20" s="342"/>
      <c r="B20" s="845" t="s">
        <v>2500</v>
      </c>
      <c r="C20" s="846"/>
      <c r="D20" s="846"/>
      <c r="E20" s="846"/>
      <c r="F20" s="846"/>
      <c r="G20" s="846"/>
      <c r="H20" s="846"/>
      <c r="I20" s="846"/>
      <c r="J20" s="846"/>
      <c r="K20" s="846"/>
      <c r="L20" s="846"/>
      <c r="M20" s="846"/>
      <c r="N20" s="846"/>
      <c r="O20" s="846"/>
      <c r="P20" s="846"/>
      <c r="Q20" s="846"/>
      <c r="R20" s="846"/>
      <c r="S20" s="847"/>
      <c r="T20" s="546"/>
      <c r="U20" s="342"/>
      <c r="V20" s="342"/>
      <c r="W20" s="342"/>
      <c r="X20" s="342"/>
      <c r="Y20" s="342"/>
      <c r="Z20" s="342"/>
      <c r="AA20" s="342"/>
      <c r="AB20" s="342"/>
      <c r="AC20" s="342"/>
      <c r="AD20" s="342"/>
      <c r="AE20" s="342"/>
      <c r="AF20" s="342"/>
      <c r="AG20" s="342"/>
      <c r="AH20" s="342"/>
      <c r="AI20" s="342"/>
      <c r="AJ20" s="342"/>
      <c r="AK20" s="342"/>
      <c r="AL20" s="342"/>
      <c r="AM20" s="342"/>
      <c r="AN20" s="342"/>
      <c r="AO20" s="342"/>
      <c r="AP20" s="342"/>
      <c r="AQ20" s="342"/>
      <c r="AR20" s="342"/>
      <c r="AS20" s="342"/>
      <c r="AT20" s="342"/>
      <c r="AU20" s="342"/>
      <c r="AV20" s="342"/>
      <c r="AW20" s="342"/>
      <c r="AX20" s="342"/>
      <c r="AY20" s="342"/>
      <c r="AZ20" s="342"/>
      <c r="BA20" s="342"/>
      <c r="BB20" s="342"/>
      <c r="BC20" s="342"/>
      <c r="BD20" s="342"/>
      <c r="BE20" s="342"/>
      <c r="BF20" s="342"/>
      <c r="BG20" s="342"/>
      <c r="BH20" s="342"/>
      <c r="BI20" s="342"/>
      <c r="BJ20" s="342"/>
      <c r="BK20" s="342"/>
      <c r="BL20" s="342"/>
      <c r="BM20" s="342"/>
      <c r="BN20" s="342"/>
      <c r="BO20" s="342"/>
      <c r="BP20" s="342"/>
      <c r="BQ20" s="342"/>
      <c r="BR20" s="342"/>
      <c r="BS20" s="342"/>
      <c r="BT20" s="342"/>
      <c r="BU20" s="342"/>
      <c r="BV20" s="342"/>
      <c r="BW20" s="342"/>
      <c r="BX20" s="342"/>
      <c r="BY20" s="342"/>
      <c r="BZ20" s="342"/>
      <c r="CA20" s="342"/>
      <c r="CB20" s="342"/>
      <c r="CC20" s="342"/>
      <c r="CD20" s="342"/>
      <c r="CE20" s="342"/>
      <c r="CF20" s="342"/>
      <c r="CG20" s="342"/>
      <c r="CH20" s="342"/>
      <c r="CI20" s="342"/>
      <c r="CJ20" s="342"/>
      <c r="CK20" s="342"/>
      <c r="CL20" s="342"/>
      <c r="CM20" s="342"/>
      <c r="CN20" s="342"/>
      <c r="CO20" s="342"/>
      <c r="CP20" s="342"/>
      <c r="CQ20" s="342"/>
      <c r="CR20" s="342"/>
      <c r="CS20" s="342"/>
      <c r="CT20" s="342"/>
      <c r="CU20" s="342"/>
      <c r="CV20" s="342"/>
      <c r="CW20" s="342"/>
      <c r="CX20" s="342"/>
      <c r="CY20" s="342"/>
      <c r="CZ20" s="342"/>
      <c r="DA20" s="342"/>
      <c r="DB20" s="342"/>
      <c r="DC20" s="342"/>
      <c r="DD20" s="342"/>
      <c r="DE20" s="342"/>
      <c r="DF20" s="342"/>
      <c r="DG20" s="342"/>
      <c r="DH20" s="342"/>
      <c r="DI20" s="342"/>
      <c r="DJ20" s="342"/>
      <c r="DK20" s="342"/>
      <c r="DL20" s="342"/>
      <c r="DM20" s="342"/>
      <c r="DN20" s="342"/>
      <c r="DO20" s="342"/>
      <c r="DP20" s="342"/>
      <c r="DQ20" s="342"/>
      <c r="DR20" s="342"/>
      <c r="DS20" s="342"/>
      <c r="DT20" s="342"/>
      <c r="DU20" s="342"/>
      <c r="DV20" s="342"/>
      <c r="DW20" s="342"/>
      <c r="DX20" s="342"/>
      <c r="DY20" s="342"/>
      <c r="DZ20" s="342"/>
      <c r="EA20" s="342"/>
    </row>
    <row r="21" spans="1:131" ht="21.75" customHeight="1">
      <c r="B21" s="455"/>
      <c r="C21" s="455"/>
      <c r="D21" s="455"/>
      <c r="E21" s="455"/>
      <c r="F21" s="455"/>
      <c r="G21" s="455"/>
      <c r="H21" s="455"/>
      <c r="I21" s="455"/>
      <c r="J21" s="455"/>
      <c r="K21" s="455"/>
      <c r="L21" s="455"/>
      <c r="M21" s="455"/>
      <c r="N21" s="455"/>
      <c r="O21" s="455"/>
      <c r="P21" s="455"/>
      <c r="Q21" s="455"/>
      <c r="R21" s="455"/>
      <c r="S21" s="455"/>
      <c r="T21" s="455"/>
    </row>
    <row r="22" spans="1:131" ht="18" customHeight="1">
      <c r="B22" s="456"/>
      <c r="C22" s="456"/>
      <c r="D22" s="548"/>
      <c r="E22" s="548"/>
      <c r="F22" s="457"/>
      <c r="G22" s="458"/>
      <c r="H22" s="458"/>
      <c r="I22" s="458"/>
      <c r="J22" s="458"/>
      <c r="K22" s="458"/>
      <c r="L22" s="346"/>
      <c r="M22" s="346"/>
      <c r="N22" s="346"/>
      <c r="O22" s="346"/>
      <c r="P22" s="346"/>
      <c r="Q22" s="346"/>
      <c r="R22" s="346"/>
      <c r="S22" s="346"/>
      <c r="T22" s="346"/>
    </row>
    <row r="23" spans="1:131" ht="20.25" customHeight="1">
      <c r="B23" s="459"/>
      <c r="C23" s="459"/>
      <c r="D23" s="459"/>
      <c r="E23" s="459"/>
      <c r="F23" s="459"/>
      <c r="G23" s="459"/>
      <c r="H23" s="459"/>
      <c r="I23" s="459"/>
      <c r="J23" s="459"/>
      <c r="K23" s="459"/>
      <c r="L23" s="459"/>
      <c r="M23" s="459"/>
      <c r="N23" s="459"/>
      <c r="O23" s="459"/>
      <c r="P23" s="459"/>
      <c r="Q23" s="459"/>
      <c r="R23" s="459"/>
      <c r="S23" s="459"/>
      <c r="T23" s="459"/>
    </row>
    <row r="24" spans="1:131" ht="33" customHeight="1">
      <c r="B24" s="426"/>
      <c r="C24" s="426"/>
      <c r="D24" s="426"/>
      <c r="E24" s="426"/>
      <c r="F24" s="426"/>
      <c r="G24" s="426"/>
      <c r="H24" s="426"/>
      <c r="I24" s="426"/>
      <c r="J24" s="426"/>
      <c r="K24" s="426"/>
      <c r="L24" s="426"/>
      <c r="M24" s="547"/>
      <c r="N24" s="547"/>
      <c r="O24" s="547"/>
      <c r="P24" s="547"/>
      <c r="Q24" s="547"/>
      <c r="R24" s="547"/>
      <c r="S24" s="547"/>
      <c r="T24" s="547"/>
    </row>
    <row r="25" spans="1:131" ht="33" customHeight="1">
      <c r="B25" s="459"/>
      <c r="C25" s="459"/>
      <c r="D25" s="459"/>
      <c r="E25" s="459"/>
      <c r="F25" s="459"/>
      <c r="G25" s="459"/>
      <c r="H25" s="459"/>
      <c r="I25" s="459"/>
      <c r="J25" s="459"/>
      <c r="K25" s="459"/>
      <c r="L25" s="459"/>
      <c r="M25" s="459"/>
      <c r="N25" s="459"/>
      <c r="O25" s="459"/>
      <c r="P25" s="459"/>
      <c r="Q25" s="459"/>
      <c r="R25" s="459"/>
      <c r="S25" s="459"/>
      <c r="T25" s="459"/>
    </row>
    <row r="26" spans="1:131" ht="29.25" customHeight="1">
      <c r="B26" s="426"/>
      <c r="C26" s="426"/>
      <c r="D26" s="426"/>
      <c r="E26" s="426"/>
      <c r="F26" s="426"/>
      <c r="G26" s="426"/>
      <c r="H26" s="426"/>
      <c r="I26" s="426"/>
      <c r="J26" s="426"/>
      <c r="K26" s="426"/>
      <c r="L26" s="426"/>
      <c r="M26" s="460"/>
      <c r="N26" s="547"/>
      <c r="O26" s="547"/>
      <c r="P26" s="547"/>
      <c r="Q26" s="547"/>
      <c r="R26" s="547"/>
      <c r="S26" s="547"/>
      <c r="T26" s="547"/>
    </row>
    <row r="27" spans="1:131" ht="20.25" customHeight="1">
      <c r="B27" s="459"/>
      <c r="C27" s="459"/>
      <c r="D27" s="459"/>
      <c r="E27" s="459"/>
      <c r="F27" s="459"/>
      <c r="G27" s="459"/>
      <c r="H27" s="459"/>
      <c r="I27" s="459"/>
      <c r="J27" s="459"/>
      <c r="K27" s="459"/>
      <c r="L27" s="459"/>
      <c r="M27" s="459"/>
      <c r="N27" s="459"/>
      <c r="O27" s="459"/>
      <c r="P27" s="459"/>
      <c r="Q27" s="459"/>
      <c r="R27" s="459"/>
      <c r="S27" s="459"/>
      <c r="T27" s="459"/>
    </row>
    <row r="28" spans="1:131" ht="20.25" customHeight="1">
      <c r="B28" s="459"/>
      <c r="C28" s="459"/>
      <c r="D28" s="459"/>
      <c r="E28" s="459"/>
      <c r="F28" s="459"/>
      <c r="G28" s="459"/>
      <c r="H28" s="459"/>
      <c r="I28" s="459"/>
      <c r="J28" s="459"/>
      <c r="K28" s="459"/>
      <c r="L28" s="459"/>
      <c r="M28" s="459"/>
      <c r="N28" s="459"/>
      <c r="O28" s="459"/>
      <c r="P28" s="459"/>
      <c r="Q28" s="459"/>
      <c r="R28" s="459"/>
      <c r="S28" s="459"/>
      <c r="T28" s="459"/>
    </row>
    <row r="29" spans="1:131" ht="27.75" customHeight="1">
      <c r="B29" s="455"/>
      <c r="C29" s="455"/>
      <c r="D29" s="455"/>
      <c r="E29" s="455"/>
      <c r="F29" s="455"/>
      <c r="G29" s="455"/>
      <c r="H29" s="455"/>
      <c r="I29" s="455"/>
      <c r="J29" s="455"/>
      <c r="K29" s="455"/>
      <c r="L29" s="455"/>
      <c r="M29" s="455"/>
      <c r="N29" s="455"/>
      <c r="O29" s="455"/>
      <c r="P29" s="455"/>
      <c r="Q29" s="455"/>
      <c r="R29" s="455"/>
      <c r="S29" s="455"/>
      <c r="T29" s="455"/>
    </row>
    <row r="30" spans="1:131" ht="20.25" customHeight="1">
      <c r="B30" s="455"/>
      <c r="C30" s="455"/>
      <c r="D30" s="455"/>
      <c r="E30" s="455"/>
      <c r="F30" s="455"/>
      <c r="G30" s="455"/>
      <c r="H30" s="455"/>
      <c r="I30" s="455"/>
      <c r="J30" s="455"/>
      <c r="K30" s="455"/>
      <c r="L30" s="455"/>
      <c r="M30" s="455"/>
      <c r="N30" s="455"/>
      <c r="O30" s="455"/>
      <c r="P30" s="455"/>
      <c r="Q30" s="455"/>
      <c r="R30" s="455"/>
      <c r="S30" s="455"/>
      <c r="T30" s="455"/>
    </row>
    <row r="31" spans="1:131" ht="38.25" customHeight="1">
      <c r="B31" s="455"/>
      <c r="C31" s="455"/>
      <c r="D31" s="455"/>
      <c r="E31" s="455"/>
      <c r="F31" s="455"/>
      <c r="G31" s="455"/>
      <c r="H31" s="455"/>
      <c r="I31" s="455"/>
      <c r="J31" s="455"/>
      <c r="K31" s="455"/>
      <c r="L31" s="455"/>
      <c r="M31" s="455"/>
      <c r="N31" s="455"/>
      <c r="O31" s="455"/>
      <c r="P31" s="455"/>
      <c r="Q31" s="455"/>
      <c r="R31" s="455"/>
      <c r="S31" s="455"/>
      <c r="T31" s="455"/>
    </row>
  </sheetData>
  <mergeCells count="10">
    <mergeCell ref="B18:T18"/>
    <mergeCell ref="B19:S19"/>
    <mergeCell ref="B20:S20"/>
    <mergeCell ref="B2:Q2"/>
    <mergeCell ref="B4:B7"/>
    <mergeCell ref="C4:S4"/>
    <mergeCell ref="C5:D6"/>
    <mergeCell ref="E5:J5"/>
    <mergeCell ref="K5:Q5"/>
    <mergeCell ref="R5:S5"/>
  </mergeCells>
  <pageMargins left="0.7" right="0.7" top="0.75" bottom="0.75" header="0.3" footer="0.3"/>
  <pageSetup paperSize="9" orientation="portrait" horizontalDpi="90" verticalDpi="90" r:id="rId1"/>
  <headerFooter>
    <oddFooter>&amp;C_x000D_&amp;1#&amp;"Calibri"&amp;10&amp;K000000 Public Information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A9CA-99E3-4D8B-A914-A17912A086B3}">
  <sheetPr>
    <tabColor rgb="FFFFFFFF"/>
  </sheetPr>
  <dimension ref="A2:BV32"/>
  <sheetViews>
    <sheetView showRowColHeaders="0" workbookViewId="0">
      <selection activeCell="B18" sqref="B18"/>
    </sheetView>
  </sheetViews>
  <sheetFormatPr defaultColWidth="8.5546875" defaultRowHeight="14.4"/>
  <cols>
    <col min="1" max="1" width="8.5546875" style="342"/>
    <col min="2" max="2" width="8" style="342" customWidth="1"/>
    <col min="3" max="3" width="34.6640625" style="342" customWidth="1"/>
    <col min="4" max="4" width="53.88671875" style="342" customWidth="1"/>
    <col min="5" max="5" width="18.33203125" style="342" customWidth="1"/>
    <col min="6" max="6" width="13.44140625" style="342" bestFit="1" customWidth="1"/>
    <col min="7" max="7" width="11.44140625" style="342" customWidth="1"/>
    <col min="8" max="8" width="16.6640625" style="342" customWidth="1"/>
    <col min="9" max="9" width="15.33203125" style="342" customWidth="1"/>
    <col min="10" max="10" width="11.5546875" style="342" customWidth="1"/>
    <col min="11" max="11" width="12.44140625" style="342" customWidth="1"/>
    <col min="12" max="14" width="11.5546875" style="342" customWidth="1"/>
    <col min="15" max="15" width="23" style="342" customWidth="1"/>
    <col min="16" max="16" width="16.5546875" style="342" customWidth="1"/>
    <col min="17" max="16384" width="8.5546875" style="342"/>
  </cols>
  <sheetData>
    <row r="2" spans="1:74" customFormat="1" ht="23.4">
      <c r="A2" s="342"/>
      <c r="B2" s="541" t="s">
        <v>2501</v>
      </c>
      <c r="C2" s="555"/>
      <c r="D2" s="555"/>
      <c r="E2" s="555"/>
      <c r="F2" s="555"/>
      <c r="G2" s="555"/>
      <c r="H2" s="555"/>
      <c r="I2" s="555"/>
      <c r="J2" s="599"/>
      <c r="K2" s="599"/>
      <c r="L2" s="599"/>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c r="BO2" s="342"/>
      <c r="BP2" s="342"/>
      <c r="BQ2" s="342"/>
      <c r="BR2" s="342"/>
      <c r="BS2" s="342"/>
      <c r="BT2" s="342"/>
      <c r="BU2" s="342"/>
      <c r="BV2" s="342"/>
    </row>
    <row r="3" spans="1:74" ht="17.25" customHeight="1">
      <c r="B3" s="388"/>
      <c r="C3" s="389"/>
      <c r="D3" s="389"/>
      <c r="E3" s="389"/>
      <c r="F3" s="389"/>
      <c r="G3" s="389"/>
      <c r="H3" s="389"/>
      <c r="I3" s="389"/>
      <c r="J3" s="389"/>
      <c r="K3" s="389"/>
      <c r="L3" s="389"/>
      <c r="M3" s="389"/>
      <c r="N3" s="389"/>
      <c r="O3" s="389"/>
    </row>
    <row r="4" spans="1:74" customFormat="1" ht="41.4" customHeight="1">
      <c r="A4" s="342"/>
      <c r="B4" s="853" t="s">
        <v>2502</v>
      </c>
      <c r="C4" s="853"/>
      <c r="D4" s="600" t="s">
        <v>2503</v>
      </c>
      <c r="E4" s="600" t="s">
        <v>2504</v>
      </c>
      <c r="F4" s="600" t="s">
        <v>2505</v>
      </c>
      <c r="G4" s="600" t="s">
        <v>2506</v>
      </c>
      <c r="H4" s="600" t="s">
        <v>2507</v>
      </c>
      <c r="I4" s="600" t="s">
        <v>2508</v>
      </c>
      <c r="J4" s="601"/>
      <c r="K4" s="601"/>
      <c r="L4" s="601"/>
      <c r="M4" s="601"/>
      <c r="N4" s="601"/>
      <c r="O4" s="601"/>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row>
    <row r="5" spans="1:74" customFormat="1">
      <c r="A5" s="342"/>
      <c r="B5" s="602" t="s">
        <v>503</v>
      </c>
      <c r="C5" s="602" t="s">
        <v>504</v>
      </c>
      <c r="D5" s="602" t="s">
        <v>505</v>
      </c>
      <c r="E5" s="602" t="s">
        <v>506</v>
      </c>
      <c r="F5" s="602" t="s">
        <v>527</v>
      </c>
      <c r="G5" s="602" t="s">
        <v>528</v>
      </c>
      <c r="H5" s="602" t="s">
        <v>590</v>
      </c>
      <c r="I5" s="602" t="s">
        <v>592</v>
      </c>
      <c r="J5" s="601"/>
      <c r="K5" s="601"/>
      <c r="L5" s="601"/>
      <c r="M5" s="601"/>
      <c r="N5" s="601"/>
      <c r="O5" s="601"/>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c r="BO5" s="342"/>
      <c r="BP5" s="342"/>
      <c r="BQ5" s="342"/>
      <c r="BR5" s="342"/>
      <c r="BS5" s="342"/>
      <c r="BT5" s="342"/>
      <c r="BU5" s="342"/>
      <c r="BV5" s="342"/>
    </row>
    <row r="6" spans="1:74" customFormat="1" ht="30" customHeight="1">
      <c r="A6" s="342"/>
      <c r="B6" s="602">
        <v>1</v>
      </c>
      <c r="C6" s="603" t="s">
        <v>2509</v>
      </c>
      <c r="D6" s="604" t="s">
        <v>1992</v>
      </c>
      <c r="E6" s="604" t="s">
        <v>2510</v>
      </c>
      <c r="F6" s="605">
        <v>11355042.6</v>
      </c>
      <c r="G6" s="604">
        <v>2025</v>
      </c>
      <c r="H6" s="596"/>
      <c r="I6" s="596"/>
      <c r="J6" s="601"/>
      <c r="K6" s="601"/>
      <c r="L6" s="601"/>
      <c r="M6" s="601"/>
      <c r="N6" s="601"/>
      <c r="O6" s="601"/>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342"/>
      <c r="BR6" s="342"/>
      <c r="BS6" s="342"/>
      <c r="BT6" s="342"/>
      <c r="BU6" s="342"/>
      <c r="BV6" s="342"/>
    </row>
    <row r="7" spans="1:74" customFormat="1" ht="30" customHeight="1">
      <c r="A7" s="342"/>
      <c r="B7" s="602">
        <v>2</v>
      </c>
      <c r="C7" s="603" t="s">
        <v>2511</v>
      </c>
      <c r="D7" s="603" t="s">
        <v>2512</v>
      </c>
      <c r="E7" s="603" t="s">
        <v>2513</v>
      </c>
      <c r="F7" s="605">
        <v>1590102.81</v>
      </c>
      <c r="G7" s="604">
        <v>2025</v>
      </c>
      <c r="H7" s="596"/>
      <c r="I7" s="596"/>
      <c r="J7" s="601"/>
      <c r="K7" s="601"/>
      <c r="L7" s="601"/>
      <c r="M7" s="601"/>
      <c r="N7" s="601"/>
      <c r="O7" s="601"/>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2"/>
      <c r="BF7" s="342"/>
      <c r="BG7" s="342"/>
      <c r="BH7" s="342"/>
      <c r="BI7" s="342"/>
      <c r="BJ7" s="342"/>
      <c r="BK7" s="342"/>
      <c r="BL7" s="342"/>
      <c r="BM7" s="342"/>
      <c r="BN7" s="342"/>
      <c r="BO7" s="342"/>
      <c r="BP7" s="342"/>
      <c r="BQ7" s="342"/>
      <c r="BR7" s="342"/>
      <c r="BS7" s="342"/>
      <c r="BT7" s="342"/>
      <c r="BU7" s="342"/>
      <c r="BV7" s="342"/>
    </row>
    <row r="8" spans="1:74" customFormat="1" ht="30" customHeight="1">
      <c r="A8" s="342"/>
      <c r="B8" s="606"/>
      <c r="C8" s="607"/>
      <c r="D8" s="607"/>
      <c r="E8" s="607"/>
      <c r="F8" s="607"/>
      <c r="G8" s="601"/>
      <c r="H8" s="601"/>
      <c r="I8" s="601"/>
      <c r="J8" s="601"/>
      <c r="K8" s="601"/>
      <c r="L8" s="601"/>
      <c r="M8" s="601"/>
      <c r="N8" s="601"/>
      <c r="O8" s="601"/>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342"/>
      <c r="BO8" s="342"/>
      <c r="BP8" s="342"/>
      <c r="BQ8" s="342"/>
      <c r="BR8" s="342"/>
      <c r="BS8" s="342"/>
      <c r="BT8" s="342"/>
      <c r="BU8" s="342"/>
      <c r="BV8" s="342"/>
    </row>
    <row r="9" spans="1:74">
      <c r="B9" s="854" t="s">
        <v>2014</v>
      </c>
      <c r="C9" s="854"/>
      <c r="D9" s="854"/>
      <c r="E9" s="854"/>
      <c r="F9" s="854"/>
      <c r="G9" s="854"/>
      <c r="H9" s="854"/>
      <c r="I9" s="854"/>
      <c r="J9" s="854"/>
      <c r="K9" s="854"/>
      <c r="L9" s="854"/>
      <c r="M9" s="854"/>
      <c r="N9" s="854"/>
      <c r="O9" s="854"/>
    </row>
    <row r="10" spans="1:74" customFormat="1" ht="94.2" customHeight="1">
      <c r="A10" s="342"/>
      <c r="B10" s="855" t="s">
        <v>2514</v>
      </c>
      <c r="C10" s="855"/>
      <c r="D10" s="855"/>
      <c r="E10" s="855"/>
      <c r="F10" s="855"/>
      <c r="G10" s="855"/>
      <c r="H10" s="855"/>
      <c r="I10" s="855"/>
      <c r="J10" s="608"/>
      <c r="K10" s="608"/>
      <c r="L10" s="608"/>
      <c r="M10" s="608"/>
      <c r="N10" s="608"/>
      <c r="O10" s="608"/>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2"/>
      <c r="BN10" s="342"/>
      <c r="BO10" s="342"/>
      <c r="BP10" s="342"/>
      <c r="BQ10" s="342"/>
      <c r="BR10" s="342"/>
      <c r="BS10" s="342"/>
      <c r="BT10" s="342"/>
      <c r="BU10" s="342"/>
      <c r="BV10" s="342"/>
    </row>
    <row r="11" spans="1:74">
      <c r="B11" s="850"/>
      <c r="C11" s="850"/>
      <c r="D11" s="850"/>
      <c r="E11" s="850"/>
      <c r="F11" s="850"/>
      <c r="G11" s="850"/>
      <c r="H11" s="850"/>
      <c r="I11" s="850"/>
      <c r="J11" s="850"/>
      <c r="K11" s="850"/>
      <c r="L11" s="850"/>
      <c r="M11" s="850"/>
      <c r="N11" s="850"/>
      <c r="O11" s="850"/>
    </row>
    <row r="12" spans="1:74" ht="15.6">
      <c r="B12" s="852"/>
      <c r="C12" s="852"/>
      <c r="D12" s="548"/>
      <c r="E12" s="457"/>
      <c r="F12" s="458"/>
      <c r="G12" s="346"/>
      <c r="H12" s="346"/>
      <c r="I12" s="346"/>
      <c r="J12" s="346"/>
      <c r="K12" s="346"/>
      <c r="L12" s="346"/>
      <c r="M12" s="346"/>
      <c r="N12" s="346"/>
      <c r="O12" s="346"/>
    </row>
    <row r="13" spans="1:74">
      <c r="B13" s="850"/>
      <c r="C13" s="850"/>
      <c r="D13" s="850"/>
      <c r="E13" s="850"/>
      <c r="F13" s="850"/>
      <c r="G13" s="850"/>
      <c r="H13" s="850"/>
      <c r="I13" s="850"/>
      <c r="J13" s="850"/>
      <c r="K13" s="850"/>
      <c r="L13" s="850"/>
      <c r="M13" s="850"/>
      <c r="N13" s="850"/>
      <c r="O13" s="850"/>
    </row>
    <row r="14" spans="1:74">
      <c r="B14" s="851"/>
      <c r="C14" s="851"/>
      <c r="D14" s="851"/>
      <c r="E14" s="851"/>
      <c r="F14" s="851"/>
      <c r="G14" s="851"/>
      <c r="H14" s="547"/>
      <c r="I14" s="547"/>
      <c r="J14" s="547"/>
      <c r="K14" s="547"/>
      <c r="L14" s="547"/>
      <c r="M14" s="547"/>
      <c r="N14" s="547"/>
      <c r="O14" s="547"/>
    </row>
    <row r="15" spans="1:74">
      <c r="B15" s="850"/>
      <c r="C15" s="850"/>
      <c r="D15" s="850"/>
      <c r="E15" s="850"/>
      <c r="F15" s="850"/>
      <c r="G15" s="850"/>
      <c r="H15" s="850"/>
      <c r="I15" s="850"/>
      <c r="J15" s="850"/>
      <c r="K15" s="850"/>
      <c r="L15" s="850"/>
      <c r="M15" s="850"/>
      <c r="N15" s="850"/>
      <c r="O15" s="850"/>
    </row>
    <row r="16" spans="1:74" ht="15.6">
      <c r="B16" s="852"/>
      <c r="C16" s="852"/>
      <c r="D16" s="548"/>
      <c r="E16" s="457"/>
      <c r="F16" s="458"/>
      <c r="G16" s="346"/>
      <c r="H16" s="346"/>
      <c r="I16" s="346"/>
      <c r="J16" s="346"/>
      <c r="K16" s="346"/>
      <c r="L16" s="346"/>
      <c r="M16" s="346"/>
      <c r="N16" s="346"/>
      <c r="O16" s="346"/>
    </row>
    <row r="17" spans="2:15">
      <c r="B17" s="850"/>
      <c r="C17" s="850"/>
      <c r="D17" s="850"/>
      <c r="E17" s="850"/>
      <c r="F17" s="850"/>
      <c r="G17" s="850"/>
      <c r="H17" s="850"/>
      <c r="I17" s="850"/>
      <c r="J17" s="850"/>
      <c r="K17" s="850"/>
      <c r="L17" s="850"/>
      <c r="M17" s="850"/>
      <c r="N17" s="850"/>
      <c r="O17" s="850"/>
    </row>
    <row r="18" spans="2:15">
      <c r="B18" s="851"/>
      <c r="C18" s="851"/>
      <c r="D18" s="851"/>
      <c r="E18" s="851"/>
      <c r="F18" s="851"/>
      <c r="G18" s="851"/>
      <c r="H18" s="547"/>
      <c r="I18" s="547"/>
      <c r="J18" s="547"/>
      <c r="K18" s="547"/>
      <c r="L18" s="547"/>
      <c r="M18" s="547"/>
      <c r="N18" s="547"/>
      <c r="O18" s="547"/>
    </row>
    <row r="19" spans="2:15" ht="19.5" customHeight="1">
      <c r="B19" s="850"/>
      <c r="C19" s="850"/>
      <c r="D19" s="850"/>
      <c r="E19" s="850"/>
      <c r="F19" s="850"/>
      <c r="G19" s="850"/>
      <c r="H19" s="850"/>
      <c r="I19" s="850"/>
      <c r="J19" s="850"/>
      <c r="K19" s="850"/>
      <c r="L19" s="850"/>
      <c r="M19" s="850"/>
      <c r="N19" s="850"/>
      <c r="O19" s="850"/>
    </row>
    <row r="20" spans="2:15" ht="28.5" customHeight="1">
      <c r="B20" s="851"/>
      <c r="C20" s="851"/>
      <c r="D20" s="851"/>
      <c r="E20" s="851"/>
      <c r="F20" s="851"/>
      <c r="G20" s="851"/>
      <c r="H20" s="546"/>
      <c r="I20" s="546"/>
      <c r="J20" s="546"/>
      <c r="K20" s="546"/>
      <c r="L20" s="546"/>
      <c r="M20" s="546"/>
      <c r="N20" s="546"/>
      <c r="O20" s="546"/>
    </row>
    <row r="21" spans="2:15" ht="45.75" customHeight="1">
      <c r="B21" s="850"/>
      <c r="C21" s="850"/>
      <c r="D21" s="850"/>
      <c r="E21" s="850"/>
      <c r="F21" s="850"/>
      <c r="G21" s="850"/>
      <c r="H21" s="546"/>
      <c r="I21" s="546"/>
      <c r="J21" s="546"/>
      <c r="K21" s="546"/>
      <c r="L21" s="546"/>
      <c r="M21" s="546"/>
      <c r="N21" s="546"/>
      <c r="O21" s="546"/>
    </row>
    <row r="22" spans="2:15" ht="21.75" customHeight="1">
      <c r="B22" s="849"/>
      <c r="C22" s="849"/>
      <c r="D22" s="849"/>
      <c r="E22" s="849"/>
      <c r="F22" s="849"/>
      <c r="G22" s="849"/>
      <c r="H22" s="849"/>
      <c r="I22" s="849"/>
      <c r="J22" s="849"/>
      <c r="K22" s="849"/>
      <c r="L22" s="849"/>
      <c r="M22" s="849"/>
      <c r="N22" s="849"/>
      <c r="O22" s="849"/>
    </row>
    <row r="23" spans="2:15" ht="18" customHeight="1">
      <c r="B23" s="852"/>
      <c r="C23" s="852"/>
      <c r="D23" s="548"/>
      <c r="E23" s="457"/>
      <c r="F23" s="458"/>
      <c r="G23" s="346"/>
      <c r="H23" s="346"/>
      <c r="I23" s="346"/>
      <c r="J23" s="346"/>
      <c r="K23" s="346"/>
      <c r="L23" s="346"/>
      <c r="M23" s="346"/>
      <c r="N23" s="346"/>
      <c r="O23" s="346"/>
    </row>
    <row r="24" spans="2:15" ht="20.25" customHeight="1">
      <c r="B24" s="850"/>
      <c r="C24" s="850"/>
      <c r="D24" s="850"/>
      <c r="E24" s="850"/>
      <c r="F24" s="850"/>
      <c r="G24" s="850"/>
      <c r="H24" s="850"/>
      <c r="I24" s="850"/>
      <c r="J24" s="850"/>
      <c r="K24" s="850"/>
      <c r="L24" s="850"/>
      <c r="M24" s="850"/>
      <c r="N24" s="850"/>
      <c r="O24" s="850"/>
    </row>
    <row r="25" spans="2:15" ht="33" customHeight="1">
      <c r="B25" s="851"/>
      <c r="C25" s="851"/>
      <c r="D25" s="851"/>
      <c r="E25" s="851"/>
      <c r="F25" s="851"/>
      <c r="G25" s="851"/>
      <c r="H25" s="547"/>
      <c r="I25" s="547"/>
      <c r="J25" s="547"/>
      <c r="K25" s="547"/>
      <c r="L25" s="547"/>
      <c r="M25" s="547"/>
      <c r="N25" s="547"/>
      <c r="O25" s="547"/>
    </row>
    <row r="26" spans="2:15" ht="33" customHeight="1">
      <c r="B26" s="850"/>
      <c r="C26" s="850"/>
      <c r="D26" s="850"/>
      <c r="E26" s="850"/>
      <c r="F26" s="850"/>
      <c r="G26" s="850"/>
      <c r="H26" s="850"/>
      <c r="I26" s="850"/>
      <c r="J26" s="850"/>
      <c r="K26" s="850"/>
      <c r="L26" s="850"/>
      <c r="M26" s="850"/>
      <c r="N26" s="850"/>
      <c r="O26" s="850"/>
    </row>
    <row r="27" spans="2:15" ht="29.25" customHeight="1">
      <c r="B27" s="851"/>
      <c r="C27" s="851"/>
      <c r="D27" s="851"/>
      <c r="E27" s="851"/>
      <c r="F27" s="851"/>
      <c r="G27" s="851"/>
      <c r="H27" s="460"/>
      <c r="I27" s="547"/>
      <c r="J27" s="547"/>
      <c r="K27" s="547"/>
      <c r="L27" s="547"/>
      <c r="M27" s="547"/>
      <c r="N27" s="547"/>
      <c r="O27" s="547"/>
    </row>
    <row r="28" spans="2:15" ht="20.25" customHeight="1">
      <c r="B28" s="850"/>
      <c r="C28" s="850"/>
      <c r="D28" s="850"/>
      <c r="E28" s="850"/>
      <c r="F28" s="850"/>
      <c r="G28" s="850"/>
      <c r="H28" s="850"/>
      <c r="I28" s="850"/>
      <c r="J28" s="850"/>
      <c r="K28" s="850"/>
      <c r="L28" s="850"/>
      <c r="M28" s="850"/>
      <c r="N28" s="850"/>
      <c r="O28" s="850"/>
    </row>
    <row r="29" spans="2:15" ht="20.25" customHeight="1">
      <c r="B29" s="850"/>
      <c r="C29" s="850"/>
      <c r="D29" s="850"/>
      <c r="E29" s="850"/>
      <c r="F29" s="850"/>
      <c r="G29" s="850"/>
      <c r="H29" s="850"/>
      <c r="I29" s="850"/>
      <c r="J29" s="850"/>
      <c r="K29" s="850"/>
      <c r="L29" s="850"/>
      <c r="M29" s="850"/>
      <c r="N29" s="850"/>
      <c r="O29" s="850"/>
    </row>
    <row r="30" spans="2:15" ht="27.75" customHeight="1">
      <c r="B30" s="849"/>
      <c r="C30" s="849"/>
      <c r="D30" s="849"/>
      <c r="E30" s="849"/>
      <c r="F30" s="849"/>
      <c r="G30" s="849"/>
      <c r="H30" s="849"/>
      <c r="I30" s="849"/>
      <c r="J30" s="849"/>
      <c r="K30" s="849"/>
      <c r="L30" s="849"/>
      <c r="M30" s="849"/>
      <c r="N30" s="849"/>
      <c r="O30" s="849"/>
    </row>
    <row r="31" spans="2:15" ht="20.25" customHeight="1">
      <c r="B31" s="849"/>
      <c r="C31" s="849"/>
      <c r="D31" s="849"/>
      <c r="E31" s="849"/>
      <c r="F31" s="849"/>
      <c r="G31" s="849"/>
      <c r="H31" s="849"/>
      <c r="I31" s="849"/>
      <c r="J31" s="849"/>
      <c r="K31" s="849"/>
      <c r="L31" s="849"/>
      <c r="M31" s="849"/>
      <c r="N31" s="849"/>
      <c r="O31" s="849"/>
    </row>
    <row r="32" spans="2:15" ht="38.25" customHeight="1">
      <c r="B32" s="849"/>
      <c r="C32" s="849"/>
      <c r="D32" s="849"/>
      <c r="E32" s="849"/>
      <c r="F32" s="849"/>
      <c r="G32" s="849"/>
      <c r="H32" s="849"/>
      <c r="I32" s="849"/>
      <c r="J32" s="849"/>
      <c r="K32" s="849"/>
      <c r="L32" s="849"/>
      <c r="M32" s="849"/>
      <c r="N32" s="849"/>
      <c r="O32" s="849"/>
    </row>
  </sheetData>
  <mergeCells count="25">
    <mergeCell ref="B13:O13"/>
    <mergeCell ref="B4:C4"/>
    <mergeCell ref="B9:O9"/>
    <mergeCell ref="B10:I10"/>
    <mergeCell ref="B11:O11"/>
    <mergeCell ref="B12:C12"/>
    <mergeCell ref="B25:G25"/>
    <mergeCell ref="B14:G14"/>
    <mergeCell ref="B15:O15"/>
    <mergeCell ref="B16:C16"/>
    <mergeCell ref="B17:O17"/>
    <mergeCell ref="B18:G18"/>
    <mergeCell ref="B19:O19"/>
    <mergeCell ref="B20:G20"/>
    <mergeCell ref="B21:G21"/>
    <mergeCell ref="B22:O22"/>
    <mergeCell ref="B23:C23"/>
    <mergeCell ref="B24:O24"/>
    <mergeCell ref="B32:O32"/>
    <mergeCell ref="B26:O26"/>
    <mergeCell ref="B27:G27"/>
    <mergeCell ref="B28:O28"/>
    <mergeCell ref="B29:O29"/>
    <mergeCell ref="B30:O30"/>
    <mergeCell ref="B31:O31"/>
  </mergeCells>
  <dataValidations count="2">
    <dataValidation type="list" allowBlank="1" showInputMessage="1" showErrorMessage="1" sqref="C6:C7" xr:uid="{166AD0C6-B985-43B5-9115-F3AE15E6F585}">
      <formula1>ad78568b01e4f4227911f00f8074421f4</formula1>
    </dataValidation>
    <dataValidation type="list" allowBlank="1" showInputMessage="1" showErrorMessage="1" sqref="D7" xr:uid="{02A51F43-4AE8-4AF6-81D3-E684E6D52938}">
      <formula1>ad91c6ed3fb054e879dc6549a4b666ad0</formula1>
    </dataValidation>
  </dataValidations>
  <pageMargins left="0.7" right="0.7" top="0.75" bottom="0.75" header="0.3" footer="0.3"/>
  <pageSetup paperSize="9" orientation="portrait" horizontalDpi="90" verticalDpi="90" r:id="rId1"/>
  <headerFooter>
    <oddFooter>&amp;C_x000D_&amp;1#&amp;"Calibri"&amp;10&amp;K000000 Public Information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FFB9-5368-4112-9F68-146B4D9EC972}">
  <sheetPr>
    <tabColor rgb="FFFFFFFF"/>
  </sheetPr>
  <dimension ref="A2:BZ31"/>
  <sheetViews>
    <sheetView showRowColHeaders="0" workbookViewId="0">
      <selection activeCell="B18" sqref="B18"/>
    </sheetView>
  </sheetViews>
  <sheetFormatPr defaultColWidth="8.5546875" defaultRowHeight="14.4"/>
  <cols>
    <col min="1" max="1" width="8.5546875" style="342"/>
    <col min="2" max="2" width="8" style="342" customWidth="1"/>
    <col min="3" max="3" width="34.6640625" style="342" customWidth="1"/>
    <col min="4" max="4" width="53.88671875" style="342" customWidth="1"/>
    <col min="5" max="5" width="18.33203125" style="342" customWidth="1"/>
    <col min="6" max="6" width="13.44140625" style="342" bestFit="1" customWidth="1"/>
    <col min="7" max="7" width="19.33203125" style="342" customWidth="1"/>
    <col min="8" max="9" width="13.44140625" style="342" bestFit="1" customWidth="1"/>
    <col min="10" max="10" width="11.5546875" style="342" customWidth="1"/>
    <col min="11" max="11" width="10.5546875" style="342" customWidth="1"/>
    <col min="12" max="12" width="11.44140625" style="342" customWidth="1"/>
    <col min="13" max="14" width="11.5546875" style="342" customWidth="1"/>
    <col min="15" max="15" width="12.44140625" style="342" customWidth="1"/>
    <col min="16" max="18" width="11.5546875" style="342" customWidth="1"/>
    <col min="19" max="19" width="23" style="342" customWidth="1"/>
    <col min="20" max="20" width="16.5546875" style="342" customWidth="1"/>
    <col min="21" max="16384" width="8.5546875" style="342"/>
  </cols>
  <sheetData>
    <row r="2" spans="1:78" customFormat="1" ht="23.4">
      <c r="A2" s="342"/>
      <c r="B2" s="461" t="s">
        <v>2068</v>
      </c>
      <c r="C2" s="462"/>
      <c r="D2" s="462"/>
      <c r="E2" s="462"/>
      <c r="F2" s="462"/>
      <c r="G2" s="463"/>
      <c r="H2" s="599"/>
      <c r="I2" s="599"/>
      <c r="J2" s="599"/>
      <c r="K2" s="599"/>
      <c r="L2" s="599"/>
      <c r="M2" s="599"/>
      <c r="N2" s="599"/>
      <c r="O2" s="599"/>
      <c r="P2" s="599"/>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c r="BO2" s="342"/>
      <c r="BP2" s="342"/>
      <c r="BQ2" s="342"/>
      <c r="BR2" s="342"/>
      <c r="BS2" s="342"/>
      <c r="BT2" s="342"/>
      <c r="BU2" s="342"/>
      <c r="BV2" s="342"/>
      <c r="BW2" s="342"/>
      <c r="BX2" s="342"/>
      <c r="BY2" s="342"/>
      <c r="BZ2" s="342"/>
    </row>
    <row r="3" spans="1:78" ht="17.25" customHeight="1">
      <c r="B3" s="388"/>
      <c r="C3" s="389"/>
      <c r="D3" s="389"/>
      <c r="E3" s="389"/>
      <c r="F3" s="389"/>
      <c r="G3" s="389"/>
      <c r="H3" s="389"/>
      <c r="I3" s="389"/>
      <c r="J3" s="389"/>
      <c r="K3" s="389"/>
      <c r="L3" s="389"/>
      <c r="M3" s="389"/>
      <c r="N3" s="389"/>
      <c r="O3" s="389"/>
      <c r="P3" s="389"/>
      <c r="Q3" s="389"/>
      <c r="R3" s="389"/>
      <c r="S3" s="389"/>
    </row>
    <row r="4" spans="1:78" customFormat="1" ht="41.4" customHeight="1">
      <c r="A4" s="342"/>
      <c r="B4" s="717" t="s">
        <v>2040</v>
      </c>
      <c r="C4" s="725"/>
      <c r="D4" s="315" t="s">
        <v>2041</v>
      </c>
      <c r="E4" s="315" t="s">
        <v>1953</v>
      </c>
      <c r="F4" s="315" t="s">
        <v>2042</v>
      </c>
      <c r="G4" s="315" t="s">
        <v>2043</v>
      </c>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c r="BW4" s="342"/>
      <c r="BX4" s="342"/>
      <c r="BY4" s="342"/>
      <c r="BZ4" s="342"/>
    </row>
    <row r="5" spans="1:78" customFormat="1">
      <c r="A5" s="342"/>
      <c r="B5" s="252" t="s">
        <v>503</v>
      </c>
      <c r="C5" s="252" t="s">
        <v>504</v>
      </c>
      <c r="D5" s="252" t="s">
        <v>505</v>
      </c>
      <c r="E5" s="252" t="s">
        <v>506</v>
      </c>
      <c r="F5" s="252" t="s">
        <v>527</v>
      </c>
      <c r="G5" s="252" t="s">
        <v>528</v>
      </c>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c r="BO5" s="342"/>
      <c r="BP5" s="342"/>
      <c r="BQ5" s="342"/>
      <c r="BR5" s="342"/>
      <c r="BS5" s="342"/>
      <c r="BT5" s="342"/>
      <c r="BU5" s="342"/>
      <c r="BV5" s="342"/>
      <c r="BW5" s="342"/>
      <c r="BX5" s="342"/>
      <c r="BY5" s="342"/>
      <c r="BZ5" s="342"/>
    </row>
    <row r="6" spans="1:78" customFormat="1" ht="30" customHeight="1">
      <c r="A6" s="342"/>
      <c r="B6" s="252">
        <v>1</v>
      </c>
      <c r="C6" s="595">
        <v>0</v>
      </c>
      <c r="D6" s="595">
        <v>0</v>
      </c>
      <c r="E6" s="595">
        <v>0</v>
      </c>
      <c r="F6" s="595">
        <v>0</v>
      </c>
      <c r="G6" s="595">
        <v>0</v>
      </c>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342"/>
      <c r="BR6" s="342"/>
      <c r="BS6" s="342"/>
      <c r="BT6" s="342"/>
      <c r="BU6" s="342"/>
      <c r="BV6" s="342"/>
      <c r="BW6" s="342"/>
      <c r="BX6" s="342"/>
      <c r="BY6" s="342"/>
      <c r="BZ6" s="342"/>
    </row>
    <row r="7" spans="1:78" ht="15.6">
      <c r="B7" s="852"/>
      <c r="C7" s="852"/>
      <c r="D7" s="548"/>
      <c r="E7" s="457"/>
      <c r="F7" s="458"/>
      <c r="G7" s="458"/>
      <c r="H7" s="458"/>
      <c r="I7" s="458"/>
      <c r="J7" s="458"/>
      <c r="K7" s="346"/>
      <c r="L7" s="346"/>
      <c r="M7" s="346"/>
      <c r="N7" s="346"/>
      <c r="O7" s="346"/>
      <c r="P7" s="346"/>
      <c r="Q7" s="346"/>
      <c r="R7" s="346"/>
      <c r="S7" s="346"/>
    </row>
    <row r="8" spans="1:78">
      <c r="B8" s="838" t="s">
        <v>2014</v>
      </c>
      <c r="C8" s="838"/>
      <c r="D8" s="838"/>
      <c r="E8" s="838"/>
      <c r="F8" s="838"/>
      <c r="G8" s="838"/>
      <c r="H8" s="838"/>
      <c r="I8" s="838"/>
      <c r="J8" s="838"/>
      <c r="K8" s="838"/>
      <c r="L8" s="838"/>
      <c r="M8" s="838"/>
      <c r="N8" s="838"/>
      <c r="O8" s="838"/>
      <c r="P8" s="838"/>
      <c r="Q8" s="838"/>
      <c r="R8" s="838"/>
      <c r="S8" s="838"/>
    </row>
    <row r="9" spans="1:78" customFormat="1" ht="104.4" customHeight="1">
      <c r="A9" s="342"/>
      <c r="B9" s="845" t="s">
        <v>2515</v>
      </c>
      <c r="C9" s="846"/>
      <c r="D9" s="846"/>
      <c r="E9" s="846"/>
      <c r="F9" s="846"/>
      <c r="G9" s="847"/>
      <c r="H9" s="464"/>
      <c r="I9" s="349"/>
      <c r="J9" s="349"/>
      <c r="K9" s="349"/>
      <c r="L9" s="547"/>
      <c r="M9" s="547"/>
      <c r="N9" s="547"/>
      <c r="O9" s="547"/>
      <c r="P9" s="547"/>
      <c r="Q9" s="547"/>
      <c r="R9" s="547"/>
      <c r="S9" s="547"/>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342"/>
      <c r="BO9" s="342"/>
      <c r="BP9" s="342"/>
      <c r="BQ9" s="342"/>
      <c r="BR9" s="342"/>
      <c r="BS9" s="342"/>
      <c r="BT9" s="342"/>
      <c r="BU9" s="342"/>
      <c r="BV9" s="342"/>
      <c r="BW9" s="342"/>
      <c r="BX9" s="342"/>
      <c r="BY9" s="342"/>
      <c r="BZ9" s="342"/>
    </row>
    <row r="10" spans="1:78">
      <c r="B10" s="850"/>
      <c r="C10" s="850"/>
      <c r="D10" s="850"/>
      <c r="E10" s="850"/>
      <c r="F10" s="850"/>
      <c r="G10" s="850"/>
      <c r="H10" s="850"/>
      <c r="I10" s="850"/>
      <c r="J10" s="850"/>
      <c r="K10" s="850"/>
      <c r="L10" s="850"/>
      <c r="M10" s="850"/>
      <c r="N10" s="850"/>
      <c r="O10" s="850"/>
      <c r="P10" s="850"/>
      <c r="Q10" s="850"/>
      <c r="R10" s="850"/>
      <c r="S10" s="850"/>
    </row>
    <row r="11" spans="1:78" ht="15.6">
      <c r="B11" s="852"/>
      <c r="C11" s="852"/>
      <c r="D11" s="548"/>
      <c r="E11" s="457"/>
      <c r="F11" s="458"/>
      <c r="G11" s="458"/>
      <c r="H11" s="458"/>
      <c r="I11" s="458"/>
      <c r="J11" s="458"/>
      <c r="K11" s="346"/>
      <c r="L11" s="346"/>
      <c r="M11" s="346"/>
      <c r="N11" s="346"/>
      <c r="O11" s="346"/>
      <c r="P11" s="346"/>
      <c r="Q11" s="346"/>
      <c r="R11" s="346"/>
      <c r="S11" s="346"/>
    </row>
    <row r="12" spans="1:78">
      <c r="B12" s="850"/>
      <c r="C12" s="850"/>
      <c r="D12" s="850"/>
      <c r="E12" s="850"/>
      <c r="F12" s="850"/>
      <c r="G12" s="850"/>
      <c r="H12" s="850"/>
      <c r="I12" s="850"/>
      <c r="J12" s="850"/>
      <c r="K12" s="850"/>
      <c r="L12" s="850"/>
      <c r="M12" s="850"/>
      <c r="N12" s="850"/>
      <c r="O12" s="850"/>
      <c r="P12" s="850"/>
      <c r="Q12" s="850"/>
      <c r="R12" s="850"/>
      <c r="S12" s="850"/>
    </row>
    <row r="13" spans="1:78">
      <c r="B13" s="851"/>
      <c r="C13" s="851"/>
      <c r="D13" s="851"/>
      <c r="E13" s="851"/>
      <c r="F13" s="851"/>
      <c r="G13" s="851"/>
      <c r="H13" s="851"/>
      <c r="I13" s="851"/>
      <c r="J13" s="851"/>
      <c r="K13" s="851"/>
      <c r="L13" s="547"/>
      <c r="M13" s="547"/>
      <c r="N13" s="547"/>
      <c r="O13" s="547"/>
      <c r="P13" s="547"/>
      <c r="Q13" s="547"/>
      <c r="R13" s="547"/>
      <c r="S13" s="547"/>
    </row>
    <row r="14" spans="1:78">
      <c r="B14" s="850"/>
      <c r="C14" s="850"/>
      <c r="D14" s="850"/>
      <c r="E14" s="850"/>
      <c r="F14" s="850"/>
      <c r="G14" s="850"/>
      <c r="H14" s="850"/>
      <c r="I14" s="850"/>
      <c r="J14" s="850"/>
      <c r="K14" s="850"/>
      <c r="L14" s="850"/>
      <c r="M14" s="850"/>
      <c r="N14" s="850"/>
      <c r="O14" s="850"/>
      <c r="P14" s="850"/>
      <c r="Q14" s="850"/>
      <c r="R14" s="850"/>
      <c r="S14" s="850"/>
    </row>
    <row r="15" spans="1:78" ht="15.6">
      <c r="B15" s="852"/>
      <c r="C15" s="852"/>
      <c r="D15" s="548"/>
      <c r="E15" s="457"/>
      <c r="F15" s="458"/>
      <c r="G15" s="458"/>
      <c r="H15" s="458"/>
      <c r="I15" s="458"/>
      <c r="J15" s="458"/>
      <c r="K15" s="346"/>
      <c r="L15" s="346"/>
      <c r="M15" s="346"/>
      <c r="N15" s="346"/>
      <c r="O15" s="346"/>
      <c r="P15" s="346"/>
      <c r="Q15" s="346"/>
      <c r="R15" s="346"/>
      <c r="S15" s="346"/>
    </row>
    <row r="16" spans="1:78">
      <c r="B16" s="850"/>
      <c r="C16" s="850"/>
      <c r="D16" s="850"/>
      <c r="E16" s="850"/>
      <c r="F16" s="850"/>
      <c r="G16" s="850"/>
      <c r="H16" s="850"/>
      <c r="I16" s="850"/>
      <c r="J16" s="850"/>
      <c r="K16" s="850"/>
      <c r="L16" s="850"/>
      <c r="M16" s="850"/>
      <c r="N16" s="850"/>
      <c r="O16" s="850"/>
      <c r="P16" s="850"/>
      <c r="Q16" s="850"/>
      <c r="R16" s="850"/>
      <c r="S16" s="850"/>
    </row>
    <row r="17" spans="2:19">
      <c r="B17" s="851"/>
      <c r="C17" s="851"/>
      <c r="D17" s="851"/>
      <c r="E17" s="851"/>
      <c r="F17" s="851"/>
      <c r="G17" s="851"/>
      <c r="H17" s="851"/>
      <c r="I17" s="851"/>
      <c r="J17" s="851"/>
      <c r="K17" s="851"/>
      <c r="L17" s="547"/>
      <c r="M17" s="547"/>
      <c r="N17" s="547"/>
      <c r="O17" s="547"/>
      <c r="P17" s="547"/>
      <c r="Q17" s="547"/>
      <c r="R17" s="547"/>
      <c r="S17" s="547"/>
    </row>
    <row r="18" spans="2:19" ht="19.5" customHeight="1">
      <c r="B18" s="850"/>
      <c r="C18" s="850"/>
      <c r="D18" s="850"/>
      <c r="E18" s="850"/>
      <c r="F18" s="850"/>
      <c r="G18" s="850"/>
      <c r="H18" s="850"/>
      <c r="I18" s="850"/>
      <c r="J18" s="850"/>
      <c r="K18" s="850"/>
      <c r="L18" s="850"/>
      <c r="M18" s="850"/>
      <c r="N18" s="850"/>
      <c r="O18" s="850"/>
      <c r="P18" s="850"/>
      <c r="Q18" s="850"/>
      <c r="R18" s="850"/>
      <c r="S18" s="850"/>
    </row>
    <row r="19" spans="2:19" ht="28.5" customHeight="1">
      <c r="B19" s="851"/>
      <c r="C19" s="851"/>
      <c r="D19" s="851"/>
      <c r="E19" s="851"/>
      <c r="F19" s="851"/>
      <c r="G19" s="851"/>
      <c r="H19" s="851"/>
      <c r="I19" s="851"/>
      <c r="J19" s="851"/>
      <c r="K19" s="851"/>
      <c r="L19" s="546"/>
      <c r="M19" s="546"/>
      <c r="N19" s="546"/>
      <c r="O19" s="546"/>
      <c r="P19" s="546"/>
      <c r="Q19" s="546"/>
      <c r="R19" s="546"/>
      <c r="S19" s="546"/>
    </row>
    <row r="20" spans="2:19" ht="45.75" customHeight="1">
      <c r="B20" s="850"/>
      <c r="C20" s="850"/>
      <c r="D20" s="850"/>
      <c r="E20" s="850"/>
      <c r="F20" s="850"/>
      <c r="G20" s="850"/>
      <c r="H20" s="850"/>
      <c r="I20" s="850"/>
      <c r="J20" s="850"/>
      <c r="K20" s="850"/>
      <c r="L20" s="546"/>
      <c r="M20" s="546"/>
      <c r="N20" s="546"/>
      <c r="O20" s="546"/>
      <c r="P20" s="546"/>
      <c r="Q20" s="546"/>
      <c r="R20" s="546"/>
      <c r="S20" s="546"/>
    </row>
    <row r="21" spans="2:19" ht="21.75" customHeight="1">
      <c r="B21" s="849"/>
      <c r="C21" s="849"/>
      <c r="D21" s="849"/>
      <c r="E21" s="849"/>
      <c r="F21" s="849"/>
      <c r="G21" s="849"/>
      <c r="H21" s="849"/>
      <c r="I21" s="849"/>
      <c r="J21" s="849"/>
      <c r="K21" s="849"/>
      <c r="L21" s="849"/>
      <c r="M21" s="849"/>
      <c r="N21" s="849"/>
      <c r="O21" s="849"/>
      <c r="P21" s="849"/>
      <c r="Q21" s="849"/>
      <c r="R21" s="849"/>
      <c r="S21" s="849"/>
    </row>
    <row r="22" spans="2:19" ht="18" customHeight="1">
      <c r="B22" s="852"/>
      <c r="C22" s="852"/>
      <c r="D22" s="548"/>
      <c r="E22" s="457"/>
      <c r="F22" s="458"/>
      <c r="G22" s="458"/>
      <c r="H22" s="458"/>
      <c r="I22" s="458"/>
      <c r="J22" s="458"/>
      <c r="K22" s="346"/>
      <c r="L22" s="346"/>
      <c r="M22" s="346"/>
      <c r="N22" s="346"/>
      <c r="O22" s="346"/>
      <c r="P22" s="346"/>
      <c r="Q22" s="346"/>
      <c r="R22" s="346"/>
      <c r="S22" s="346"/>
    </row>
    <row r="23" spans="2:19" ht="20.25" customHeight="1">
      <c r="B23" s="850"/>
      <c r="C23" s="850"/>
      <c r="D23" s="850"/>
      <c r="E23" s="850"/>
      <c r="F23" s="850"/>
      <c r="G23" s="850"/>
      <c r="H23" s="850"/>
      <c r="I23" s="850"/>
      <c r="J23" s="850"/>
      <c r="K23" s="850"/>
      <c r="L23" s="850"/>
      <c r="M23" s="850"/>
      <c r="N23" s="850"/>
      <c r="O23" s="850"/>
      <c r="P23" s="850"/>
      <c r="Q23" s="850"/>
      <c r="R23" s="850"/>
      <c r="S23" s="850"/>
    </row>
    <row r="24" spans="2:19" ht="33" customHeight="1">
      <c r="B24" s="851"/>
      <c r="C24" s="851"/>
      <c r="D24" s="851"/>
      <c r="E24" s="851"/>
      <c r="F24" s="851"/>
      <c r="G24" s="851"/>
      <c r="H24" s="851"/>
      <c r="I24" s="851"/>
      <c r="J24" s="851"/>
      <c r="K24" s="851"/>
      <c r="L24" s="547"/>
      <c r="M24" s="547"/>
      <c r="N24" s="547"/>
      <c r="O24" s="547"/>
      <c r="P24" s="547"/>
      <c r="Q24" s="547"/>
      <c r="R24" s="547"/>
      <c r="S24" s="547"/>
    </row>
    <row r="25" spans="2:19" ht="33" customHeight="1">
      <c r="B25" s="850"/>
      <c r="C25" s="850"/>
      <c r="D25" s="850"/>
      <c r="E25" s="850"/>
      <c r="F25" s="850"/>
      <c r="G25" s="850"/>
      <c r="H25" s="850"/>
      <c r="I25" s="850"/>
      <c r="J25" s="850"/>
      <c r="K25" s="850"/>
      <c r="L25" s="850"/>
      <c r="M25" s="850"/>
      <c r="N25" s="850"/>
      <c r="O25" s="850"/>
      <c r="P25" s="850"/>
      <c r="Q25" s="850"/>
      <c r="R25" s="850"/>
      <c r="S25" s="850"/>
    </row>
    <row r="26" spans="2:19" ht="29.25" customHeight="1">
      <c r="B26" s="851"/>
      <c r="C26" s="851"/>
      <c r="D26" s="851"/>
      <c r="E26" s="851"/>
      <c r="F26" s="851"/>
      <c r="G26" s="851"/>
      <c r="H26" s="851"/>
      <c r="I26" s="851"/>
      <c r="J26" s="851"/>
      <c r="K26" s="851"/>
      <c r="L26" s="460"/>
      <c r="M26" s="547"/>
      <c r="N26" s="547"/>
      <c r="O26" s="547"/>
      <c r="P26" s="547"/>
      <c r="Q26" s="547"/>
      <c r="R26" s="547"/>
      <c r="S26" s="547"/>
    </row>
    <row r="27" spans="2:19" ht="20.25" customHeight="1">
      <c r="B27" s="850"/>
      <c r="C27" s="850"/>
      <c r="D27" s="850"/>
      <c r="E27" s="850"/>
      <c r="F27" s="850"/>
      <c r="G27" s="850"/>
      <c r="H27" s="850"/>
      <c r="I27" s="850"/>
      <c r="J27" s="850"/>
      <c r="K27" s="850"/>
      <c r="L27" s="850"/>
      <c r="M27" s="850"/>
      <c r="N27" s="850"/>
      <c r="O27" s="850"/>
      <c r="P27" s="850"/>
      <c r="Q27" s="850"/>
      <c r="R27" s="850"/>
      <c r="S27" s="850"/>
    </row>
    <row r="28" spans="2:19" ht="20.25" customHeight="1">
      <c r="B28" s="850"/>
      <c r="C28" s="850"/>
      <c r="D28" s="850"/>
      <c r="E28" s="850"/>
      <c r="F28" s="850"/>
      <c r="G28" s="850"/>
      <c r="H28" s="850"/>
      <c r="I28" s="850"/>
      <c r="J28" s="850"/>
      <c r="K28" s="850"/>
      <c r="L28" s="850"/>
      <c r="M28" s="850"/>
      <c r="N28" s="850"/>
      <c r="O28" s="850"/>
      <c r="P28" s="850"/>
      <c r="Q28" s="850"/>
      <c r="R28" s="850"/>
      <c r="S28" s="850"/>
    </row>
    <row r="29" spans="2:19" ht="27.75" customHeight="1">
      <c r="B29" s="849"/>
      <c r="C29" s="849"/>
      <c r="D29" s="849"/>
      <c r="E29" s="849"/>
      <c r="F29" s="849"/>
      <c r="G29" s="849"/>
      <c r="H29" s="849"/>
      <c r="I29" s="849"/>
      <c r="J29" s="849"/>
      <c r="K29" s="849"/>
      <c r="L29" s="849"/>
      <c r="M29" s="849"/>
      <c r="N29" s="849"/>
      <c r="O29" s="849"/>
      <c r="P29" s="849"/>
      <c r="Q29" s="849"/>
      <c r="R29" s="849"/>
      <c r="S29" s="849"/>
    </row>
    <row r="30" spans="2:19" ht="20.25" customHeight="1">
      <c r="B30" s="849"/>
      <c r="C30" s="849"/>
      <c r="D30" s="849"/>
      <c r="E30" s="849"/>
      <c r="F30" s="849"/>
      <c r="G30" s="849"/>
      <c r="H30" s="849"/>
      <c r="I30" s="849"/>
      <c r="J30" s="849"/>
      <c r="K30" s="849"/>
      <c r="L30" s="849"/>
      <c r="M30" s="849"/>
      <c r="N30" s="849"/>
      <c r="O30" s="849"/>
      <c r="P30" s="849"/>
      <c r="Q30" s="849"/>
      <c r="R30" s="849"/>
      <c r="S30" s="849"/>
    </row>
    <row r="31" spans="2:19" ht="38.25" customHeight="1">
      <c r="B31" s="849"/>
      <c r="C31" s="849"/>
      <c r="D31" s="849"/>
      <c r="E31" s="849"/>
      <c r="F31" s="849"/>
      <c r="G31" s="849"/>
      <c r="H31" s="849"/>
      <c r="I31" s="849"/>
      <c r="J31" s="849"/>
      <c r="K31" s="849"/>
      <c r="L31" s="849"/>
      <c r="M31" s="849"/>
      <c r="N31" s="849"/>
      <c r="O31" s="849"/>
      <c r="P31" s="849"/>
      <c r="Q31" s="849"/>
      <c r="R31" s="849"/>
      <c r="S31" s="849"/>
    </row>
  </sheetData>
  <mergeCells count="26">
    <mergeCell ref="B11:C11"/>
    <mergeCell ref="B4:C4"/>
    <mergeCell ref="B7:C7"/>
    <mergeCell ref="B8:S8"/>
    <mergeCell ref="B9:G9"/>
    <mergeCell ref="B10:S10"/>
    <mergeCell ref="B23:S23"/>
    <mergeCell ref="B12:S12"/>
    <mergeCell ref="B13:K13"/>
    <mergeCell ref="B14:S14"/>
    <mergeCell ref="B15:C15"/>
    <mergeCell ref="B16:S16"/>
    <mergeCell ref="B17:K17"/>
    <mergeCell ref="B18:S18"/>
    <mergeCell ref="B19:K19"/>
    <mergeCell ref="B20:K20"/>
    <mergeCell ref="B21:S21"/>
    <mergeCell ref="B22:C22"/>
    <mergeCell ref="B30:S30"/>
    <mergeCell ref="B31:S31"/>
    <mergeCell ref="B24:K24"/>
    <mergeCell ref="B25:S25"/>
    <mergeCell ref="B26:K26"/>
    <mergeCell ref="B27:S27"/>
    <mergeCell ref="B28:S28"/>
    <mergeCell ref="B29:S29"/>
  </mergeCells>
  <pageMargins left="0.7" right="0.7" top="0.75" bottom="0.75" header="0.3" footer="0.3"/>
  <pageSetup paperSize="9" orientation="portrait" horizontalDpi="90" verticalDpi="90" r:id="rId1"/>
  <headerFooter>
    <oddFooter>&amp;C_x000D_&amp;1#&amp;"Calibri"&amp;10&amp;K000000 Public Information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A1468-BE07-4AE7-8C15-2DF965B78E16}">
  <sheetPr>
    <tabColor rgb="FFFFFFFF"/>
  </sheetPr>
  <dimension ref="A2:BF31"/>
  <sheetViews>
    <sheetView showRowColHeaders="0" workbookViewId="0">
      <selection activeCell="B18" sqref="B18"/>
    </sheetView>
  </sheetViews>
  <sheetFormatPr defaultColWidth="8.5546875" defaultRowHeight="14.4"/>
  <cols>
    <col min="1" max="1" width="8.5546875" style="342"/>
    <col min="2" max="2" width="8.5546875" style="342" customWidth="1"/>
    <col min="3" max="3" width="60.5546875" style="342" customWidth="1"/>
    <col min="4" max="5" width="12.5546875" style="342" customWidth="1"/>
    <col min="6" max="9" width="13.44140625" style="342" bestFit="1" customWidth="1"/>
    <col min="10" max="11" width="24.5546875" style="342" customWidth="1"/>
    <col min="12" max="12" width="28.44140625" style="342" customWidth="1"/>
    <col min="13" max="13" width="17" style="342" customWidth="1"/>
    <col min="14" max="14" width="18.44140625" style="342" customWidth="1"/>
    <col min="15" max="15" width="12.44140625" style="342" customWidth="1"/>
    <col min="16" max="16" width="11.5546875" style="342" customWidth="1"/>
    <col min="17" max="17" width="18.5546875" style="342" customWidth="1"/>
    <col min="18" max="18" width="11.5546875" style="342" customWidth="1"/>
    <col min="19" max="19" width="23" style="342" customWidth="1"/>
    <col min="20" max="20" width="16.5546875" style="342" customWidth="1"/>
    <col min="21" max="16384" width="8.5546875" style="342"/>
  </cols>
  <sheetData>
    <row r="2" spans="1:58" customFormat="1" ht="23.4">
      <c r="A2" s="342"/>
      <c r="B2" s="715" t="s">
        <v>2069</v>
      </c>
      <c r="C2" s="716"/>
      <c r="D2" s="716"/>
      <c r="E2" s="716"/>
      <c r="F2" s="716"/>
      <c r="G2" s="716"/>
      <c r="H2" s="716"/>
      <c r="I2" s="716"/>
      <c r="J2" s="716"/>
      <c r="K2" s="716"/>
      <c r="L2" s="716"/>
      <c r="M2" s="716"/>
      <c r="N2" s="716"/>
      <c r="O2" s="716"/>
      <c r="P2" s="716"/>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row>
    <row r="3" spans="1:58" ht="17.25" customHeight="1">
      <c r="B3" s="388"/>
      <c r="C3" s="389"/>
      <c r="D3" s="389"/>
      <c r="E3" s="389"/>
      <c r="F3" s="389"/>
      <c r="G3" s="389"/>
      <c r="H3" s="389"/>
      <c r="I3" s="389"/>
      <c r="J3" s="389"/>
      <c r="K3" s="389"/>
      <c r="L3" s="389"/>
      <c r="M3" s="389"/>
      <c r="N3" s="389"/>
      <c r="O3" s="389"/>
      <c r="P3" s="389"/>
      <c r="Q3" s="389"/>
      <c r="R3" s="389"/>
      <c r="S3" s="389"/>
    </row>
    <row r="4" spans="1:58" ht="17.25" customHeight="1"/>
    <row r="5" spans="1:58" customFormat="1" ht="30" customHeight="1">
      <c r="A5" s="342"/>
      <c r="B5" s="857"/>
      <c r="C5" s="858"/>
      <c r="D5" s="750" t="s">
        <v>1943</v>
      </c>
      <c r="E5" s="750"/>
      <c r="F5" s="750"/>
      <c r="G5" s="750"/>
      <c r="H5" s="750"/>
      <c r="I5" s="750"/>
      <c r="J5" s="750"/>
      <c r="K5" s="750"/>
      <c r="L5" s="750"/>
      <c r="M5" s="750"/>
      <c r="N5" s="750"/>
      <c r="O5" s="750"/>
      <c r="P5" s="750"/>
      <c r="Q5" s="755"/>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row>
    <row r="6" spans="1:58" customFormat="1" ht="30" customHeight="1">
      <c r="A6" s="342"/>
      <c r="B6" s="857"/>
      <c r="C6" s="858"/>
      <c r="D6" s="764" t="s">
        <v>2045</v>
      </c>
      <c r="E6" s="750"/>
      <c r="F6" s="750"/>
      <c r="G6" s="750"/>
      <c r="H6" s="750"/>
      <c r="I6" s="750"/>
      <c r="J6" s="750"/>
      <c r="K6" s="750"/>
      <c r="L6" s="750"/>
      <c r="M6" s="750"/>
      <c r="N6" s="750"/>
      <c r="O6" s="750"/>
      <c r="P6" s="750"/>
      <c r="Q6" s="755"/>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row>
    <row r="7" spans="1:58" customFormat="1" ht="54.75" customHeight="1">
      <c r="A7" s="342"/>
      <c r="B7" s="857"/>
      <c r="C7" s="858"/>
      <c r="D7" s="609"/>
      <c r="E7" s="749" t="s">
        <v>2046</v>
      </c>
      <c r="F7" s="750"/>
      <c r="G7" s="750"/>
      <c r="H7" s="750"/>
      <c r="I7" s="755"/>
      <c r="J7" s="719" t="s">
        <v>2047</v>
      </c>
      <c r="K7" s="719" t="s">
        <v>2048</v>
      </c>
      <c r="L7" s="719" t="s">
        <v>2049</v>
      </c>
      <c r="M7" s="719" t="s">
        <v>1956</v>
      </c>
      <c r="N7" s="719" t="s">
        <v>1955</v>
      </c>
      <c r="O7" s="717" t="s">
        <v>1287</v>
      </c>
      <c r="P7" s="718"/>
      <c r="Q7" s="725"/>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row>
    <row r="8" spans="1:58" customFormat="1" ht="61.5" customHeight="1">
      <c r="A8" s="342"/>
      <c r="B8" s="859"/>
      <c r="C8" s="860"/>
      <c r="D8" s="610"/>
      <c r="E8" s="280" t="s">
        <v>1947</v>
      </c>
      <c r="F8" s="315" t="s">
        <v>1948</v>
      </c>
      <c r="G8" s="315" t="s">
        <v>1949</v>
      </c>
      <c r="H8" s="315" t="s">
        <v>1950</v>
      </c>
      <c r="I8" s="315" t="s">
        <v>1951</v>
      </c>
      <c r="J8" s="720"/>
      <c r="K8" s="720"/>
      <c r="L8" s="720"/>
      <c r="M8" s="720"/>
      <c r="N8" s="720"/>
      <c r="O8" s="299"/>
      <c r="P8" s="299" t="s">
        <v>2050</v>
      </c>
      <c r="Q8" s="299" t="s">
        <v>1955</v>
      </c>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row>
    <row r="9" spans="1:58" customFormat="1">
      <c r="A9" s="342"/>
      <c r="B9" s="611" t="s">
        <v>503</v>
      </c>
      <c r="C9" s="611" t="s">
        <v>504</v>
      </c>
      <c r="D9" s="252" t="s">
        <v>505</v>
      </c>
      <c r="E9" s="252" t="s">
        <v>506</v>
      </c>
      <c r="F9" s="252" t="s">
        <v>527</v>
      </c>
      <c r="G9" s="252" t="s">
        <v>528</v>
      </c>
      <c r="H9" s="252" t="s">
        <v>590</v>
      </c>
      <c r="I9" s="252" t="s">
        <v>592</v>
      </c>
      <c r="J9" s="252" t="s">
        <v>704</v>
      </c>
      <c r="K9" s="252" t="s">
        <v>1028</v>
      </c>
      <c r="L9" s="252" t="s">
        <v>1029</v>
      </c>
      <c r="M9" s="252" t="s">
        <v>1030</v>
      </c>
      <c r="N9" s="252" t="s">
        <v>1031</v>
      </c>
      <c r="O9" s="252" t="s">
        <v>1032</v>
      </c>
      <c r="P9" s="252" t="s">
        <v>1299</v>
      </c>
      <c r="Q9" s="252" t="s">
        <v>2044</v>
      </c>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2"/>
      <c r="AZ9" s="342"/>
      <c r="BA9" s="342"/>
      <c r="BB9" s="342"/>
    </row>
    <row r="10" spans="1:58" customFormat="1">
      <c r="A10" s="342"/>
      <c r="B10" s="252">
        <v>1</v>
      </c>
      <c r="C10" s="258" t="s">
        <v>1959</v>
      </c>
      <c r="D10" s="612">
        <v>866.5614981217999</v>
      </c>
      <c r="E10" s="613">
        <v>109.08696139329167</v>
      </c>
      <c r="F10" s="613">
        <v>130.82988037113233</v>
      </c>
      <c r="G10" s="613">
        <v>181.41004739329867</v>
      </c>
      <c r="H10" s="613">
        <v>5.0748363988035274</v>
      </c>
      <c r="I10" s="613">
        <v>11.17534384766399</v>
      </c>
      <c r="J10" s="613">
        <v>236.76584915999914</v>
      </c>
      <c r="K10" s="612">
        <v>180.4867022565339</v>
      </c>
      <c r="L10" s="612">
        <v>9.1491741399930309</v>
      </c>
      <c r="M10" s="612">
        <v>41.390154515459983</v>
      </c>
      <c r="N10" s="612">
        <v>9.4185078900000043</v>
      </c>
      <c r="O10" s="612">
        <v>-4.5130792046670436</v>
      </c>
      <c r="P10" s="612">
        <v>-0.2008265906268816</v>
      </c>
      <c r="Q10" s="612">
        <v>-4.182710530000004</v>
      </c>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342"/>
      <c r="AZ10" s="342"/>
      <c r="BA10" s="342"/>
      <c r="BB10" s="342"/>
    </row>
    <row r="11" spans="1:58" customFormat="1">
      <c r="A11" s="342"/>
      <c r="B11" s="252">
        <v>2</v>
      </c>
      <c r="C11" s="258" t="s">
        <v>1960</v>
      </c>
      <c r="D11" s="612">
        <v>2.3111341860999999</v>
      </c>
      <c r="E11" s="613">
        <v>1.98336472</v>
      </c>
      <c r="F11" s="613">
        <v>2.3272479999999998E-2</v>
      </c>
      <c r="G11" s="613">
        <v>0.16974007000000002</v>
      </c>
      <c r="H11" s="613">
        <v>0</v>
      </c>
      <c r="I11" s="613">
        <v>4.2214010635052563</v>
      </c>
      <c r="J11" s="613">
        <v>0</v>
      </c>
      <c r="K11" s="612">
        <v>0</v>
      </c>
      <c r="L11" s="612">
        <v>2.1763772700000001</v>
      </c>
      <c r="M11" s="612">
        <v>0</v>
      </c>
      <c r="N11" s="612">
        <v>0</v>
      </c>
      <c r="O11" s="612">
        <v>-2.7417999999999995E-4</v>
      </c>
      <c r="P11" s="612">
        <v>0</v>
      </c>
      <c r="Q11" s="612">
        <v>0</v>
      </c>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2"/>
      <c r="AT11" s="342"/>
      <c r="AU11" s="342"/>
      <c r="AV11" s="342"/>
      <c r="AW11" s="342"/>
      <c r="AX11" s="342"/>
      <c r="AY11" s="342"/>
      <c r="AZ11" s="342"/>
      <c r="BA11" s="342"/>
      <c r="BB11" s="342"/>
    </row>
    <row r="12" spans="1:58" customFormat="1">
      <c r="A12" s="342"/>
      <c r="B12" s="252">
        <v>3</v>
      </c>
      <c r="C12" s="258" t="s">
        <v>1966</v>
      </c>
      <c r="D12" s="612">
        <v>266.854751427</v>
      </c>
      <c r="E12" s="612">
        <v>75.962279710000004</v>
      </c>
      <c r="F12" s="612">
        <v>56.32077994999996</v>
      </c>
      <c r="G12" s="612">
        <v>86.724066770000064</v>
      </c>
      <c r="H12" s="612">
        <v>0.99563067000000016</v>
      </c>
      <c r="I12" s="612">
        <v>9.9792137655392974</v>
      </c>
      <c r="J12" s="612">
        <v>0</v>
      </c>
      <c r="K12" s="612">
        <v>0</v>
      </c>
      <c r="L12" s="612">
        <v>220.00275710000022</v>
      </c>
      <c r="M12" s="612">
        <v>17.016946700000009</v>
      </c>
      <c r="N12" s="612">
        <v>4.3936371100000029</v>
      </c>
      <c r="O12" s="612">
        <v>-2.6421723500000009</v>
      </c>
      <c r="P12" s="612">
        <v>-0.16852475999999994</v>
      </c>
      <c r="Q12" s="612">
        <v>-2.3823096099999996</v>
      </c>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342"/>
      <c r="AU12" s="342"/>
      <c r="AV12" s="342"/>
      <c r="AW12" s="342"/>
      <c r="AX12" s="342"/>
      <c r="AY12" s="342"/>
      <c r="AZ12" s="342"/>
      <c r="BA12" s="342"/>
      <c r="BB12" s="342"/>
    </row>
    <row r="13" spans="1:58" customFormat="1">
      <c r="A13" s="342"/>
      <c r="B13" s="252">
        <v>4</v>
      </c>
      <c r="C13" s="258" t="s">
        <v>1991</v>
      </c>
      <c r="D13" s="612">
        <v>12.095416049799999</v>
      </c>
      <c r="E13" s="613">
        <v>7.9292013199999971</v>
      </c>
      <c r="F13" s="612">
        <v>2.8440228200000006</v>
      </c>
      <c r="G13" s="613">
        <v>1.2184906</v>
      </c>
      <c r="H13" s="613">
        <v>2.44648E-3</v>
      </c>
      <c r="I13" s="612">
        <v>6.0823078385583784</v>
      </c>
      <c r="J13" s="612">
        <v>0</v>
      </c>
      <c r="K13" s="612">
        <v>0</v>
      </c>
      <c r="L13" s="612">
        <v>11.994161220000001</v>
      </c>
      <c r="M13" s="612">
        <v>8.3535444499999976</v>
      </c>
      <c r="N13" s="612">
        <v>1.4558914999999999</v>
      </c>
      <c r="O13" s="612">
        <v>-0.72454432999999985</v>
      </c>
      <c r="P13" s="612">
        <v>-0.17865726999999995</v>
      </c>
      <c r="Q13" s="612">
        <v>-0.54313898999999999</v>
      </c>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342"/>
      <c r="AZ13" s="342"/>
      <c r="BA13" s="342"/>
      <c r="BB13" s="342"/>
    </row>
    <row r="14" spans="1:58" customFormat="1">
      <c r="A14" s="342"/>
      <c r="B14" s="252">
        <v>5</v>
      </c>
      <c r="C14" s="258" t="s">
        <v>1996</v>
      </c>
      <c r="D14" s="612">
        <v>24.395646006900002</v>
      </c>
      <c r="E14" s="613">
        <v>4.7699362200000008</v>
      </c>
      <c r="F14" s="613">
        <v>5.0675056400000003</v>
      </c>
      <c r="G14" s="613">
        <v>7.313550489999999</v>
      </c>
      <c r="H14" s="613">
        <v>4.6889899999999997E-3</v>
      </c>
      <c r="I14" s="613">
        <v>10.517828386884483</v>
      </c>
      <c r="J14" s="613">
        <v>0</v>
      </c>
      <c r="K14" s="612">
        <v>0</v>
      </c>
      <c r="L14" s="612">
        <v>17.155681340000026</v>
      </c>
      <c r="M14" s="612">
        <v>0.10464583000000001</v>
      </c>
      <c r="N14" s="612">
        <v>0.21948399999999996</v>
      </c>
      <c r="O14" s="612">
        <v>-2.2812229999999978E-2</v>
      </c>
      <c r="P14" s="612">
        <v>-3.8968999999999994E-4</v>
      </c>
      <c r="Q14" s="612">
        <v>-1.1940809999999998E-2</v>
      </c>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c r="AU14" s="342"/>
      <c r="AV14" s="342"/>
      <c r="AW14" s="342"/>
      <c r="AX14" s="342"/>
      <c r="AY14" s="342"/>
      <c r="AZ14" s="342"/>
      <c r="BA14" s="342"/>
      <c r="BB14" s="342"/>
    </row>
    <row r="15" spans="1:58" customFormat="1">
      <c r="A15" s="342"/>
      <c r="B15" s="252">
        <v>6</v>
      </c>
      <c r="C15" s="258" t="s">
        <v>1997</v>
      </c>
      <c r="D15" s="612">
        <v>900.44217372130004</v>
      </c>
      <c r="E15" s="613">
        <v>249.37073224000031</v>
      </c>
      <c r="F15" s="613">
        <v>114.65683850999994</v>
      </c>
      <c r="G15" s="613">
        <v>310.00131180000005</v>
      </c>
      <c r="H15" s="613">
        <v>3.0013957299999996</v>
      </c>
      <c r="I15" s="613">
        <v>10.957778165563042</v>
      </c>
      <c r="J15" s="613">
        <v>0</v>
      </c>
      <c r="K15" s="613">
        <v>0</v>
      </c>
      <c r="L15" s="613">
        <v>677.03027828000324</v>
      </c>
      <c r="M15" s="613">
        <v>68.016331689999944</v>
      </c>
      <c r="N15" s="613">
        <v>10.604357469999993</v>
      </c>
      <c r="O15" s="613">
        <v>-4.9021191200000276</v>
      </c>
      <c r="P15" s="613">
        <v>-0.67674952999999849</v>
      </c>
      <c r="Q15" s="613">
        <v>-3.9492695300000009</v>
      </c>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342"/>
      <c r="AZ15" s="342"/>
      <c r="BA15" s="342"/>
      <c r="BB15" s="342"/>
    </row>
    <row r="16" spans="1:58" customFormat="1">
      <c r="A16" s="342"/>
      <c r="B16" s="252">
        <v>7</v>
      </c>
      <c r="C16" s="258" t="s">
        <v>2001</v>
      </c>
      <c r="D16" s="612">
        <v>745.92361293929991</v>
      </c>
      <c r="E16" s="613">
        <v>191.81862745000055</v>
      </c>
      <c r="F16" s="613">
        <v>148.16886203000018</v>
      </c>
      <c r="G16" s="613">
        <v>249.79783706999982</v>
      </c>
      <c r="H16" s="613">
        <v>4.0302259500000011</v>
      </c>
      <c r="I16" s="613">
        <v>10.263720937363988</v>
      </c>
      <c r="J16" s="613">
        <v>0</v>
      </c>
      <c r="K16" s="612">
        <v>0</v>
      </c>
      <c r="L16" s="612">
        <v>593.81555250000008</v>
      </c>
      <c r="M16" s="612">
        <v>40.348716299999914</v>
      </c>
      <c r="N16" s="612">
        <v>12.71204645000001</v>
      </c>
      <c r="O16" s="612">
        <v>-6.1093537899999895</v>
      </c>
      <c r="P16" s="612">
        <v>-0.46455786999999965</v>
      </c>
      <c r="Q16" s="612">
        <v>-5.3935678699999965</v>
      </c>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2"/>
      <c r="AZ16" s="342"/>
      <c r="BA16" s="342"/>
      <c r="BB16" s="342"/>
    </row>
    <row r="17" spans="1:54" customFormat="1">
      <c r="A17" s="342"/>
      <c r="B17" s="252">
        <v>8</v>
      </c>
      <c r="C17" s="258" t="s">
        <v>2002</v>
      </c>
      <c r="D17" s="612">
        <v>160.79253743959998</v>
      </c>
      <c r="E17" s="612">
        <v>43.642442520000053</v>
      </c>
      <c r="F17" s="612">
        <v>14.539278500000005</v>
      </c>
      <c r="G17" s="612">
        <v>24.031554289999988</v>
      </c>
      <c r="H17" s="612">
        <v>0.83790577000000011</v>
      </c>
      <c r="I17" s="612">
        <v>8.8643656905278725</v>
      </c>
      <c r="J17" s="612">
        <v>0</v>
      </c>
      <c r="K17" s="612">
        <v>0</v>
      </c>
      <c r="L17" s="612">
        <v>83.051181079999793</v>
      </c>
      <c r="M17" s="612">
        <v>6.4912987100000032</v>
      </c>
      <c r="N17" s="612">
        <v>0.90752559999999993</v>
      </c>
      <c r="O17" s="612">
        <v>-0.53695300000000001</v>
      </c>
      <c r="P17" s="612">
        <v>-0.10406322000000001</v>
      </c>
      <c r="Q17" s="612">
        <v>-0.39284975999999994</v>
      </c>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42"/>
      <c r="AZ17" s="342"/>
      <c r="BA17" s="342"/>
      <c r="BB17" s="342"/>
    </row>
    <row r="18" spans="1:54" customFormat="1">
      <c r="A18" s="342"/>
      <c r="B18" s="252">
        <v>9</v>
      </c>
      <c r="C18" s="258" t="s">
        <v>2009</v>
      </c>
      <c r="D18" s="612">
        <v>759.90182511440003</v>
      </c>
      <c r="E18" s="613">
        <v>38.019702434397701</v>
      </c>
      <c r="F18" s="612">
        <v>114.11405684999994</v>
      </c>
      <c r="G18" s="613">
        <v>539.78588718000367</v>
      </c>
      <c r="H18" s="613">
        <v>67.982178649999994</v>
      </c>
      <c r="I18" s="612">
        <v>13.720984126598767</v>
      </c>
      <c r="J18" s="612">
        <v>0</v>
      </c>
      <c r="K18" s="612">
        <v>0</v>
      </c>
      <c r="L18" s="612">
        <v>790.1748437600022</v>
      </c>
      <c r="M18" s="612">
        <v>91.233730959999875</v>
      </c>
      <c r="N18" s="612">
        <v>21.83008208999998</v>
      </c>
      <c r="O18" s="612">
        <v>-4.8223956700000006</v>
      </c>
      <c r="P18" s="612">
        <v>-0.91989581000000042</v>
      </c>
      <c r="Q18" s="612">
        <v>-3.3937011000000008</v>
      </c>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2"/>
      <c r="AZ18" s="342"/>
      <c r="BA18" s="342"/>
      <c r="BB18" s="342"/>
    </row>
    <row r="19" spans="1:54" customFormat="1" ht="19.5" customHeight="1">
      <c r="A19" s="342"/>
      <c r="B19" s="252">
        <v>10</v>
      </c>
      <c r="C19" s="258" t="s">
        <v>2051</v>
      </c>
      <c r="D19" s="612">
        <v>13342.1936176651</v>
      </c>
      <c r="E19" s="613">
        <v>188.79911234453937</v>
      </c>
      <c r="F19" s="612">
        <v>436.46823892899573</v>
      </c>
      <c r="G19" s="613">
        <v>1711.3972251615173</v>
      </c>
      <c r="H19" s="613">
        <v>972.7775383593048</v>
      </c>
      <c r="I19" s="612">
        <v>15.112531378299154</v>
      </c>
      <c r="J19" s="612">
        <v>98.984360981444993</v>
      </c>
      <c r="K19" s="612">
        <v>67.1713746469661</v>
      </c>
      <c r="L19" s="612">
        <v>3143.2863791658901</v>
      </c>
      <c r="M19" s="612">
        <v>359.0259019667883</v>
      </c>
      <c r="N19" s="612">
        <v>52.847706750143743</v>
      </c>
      <c r="O19" s="612">
        <v>-12.111586650788938</v>
      </c>
      <c r="P19" s="612">
        <v>-4.4296786432809778</v>
      </c>
      <c r="Q19" s="612">
        <v>-7.260250135031364</v>
      </c>
      <c r="R19" s="546"/>
      <c r="S19" s="546"/>
      <c r="T19" s="342"/>
      <c r="U19" s="342"/>
      <c r="V19" s="342"/>
      <c r="W19" s="342"/>
      <c r="X19" s="342"/>
      <c r="Y19" s="342"/>
      <c r="Z19" s="342"/>
      <c r="AA19" s="342"/>
      <c r="AB19" s="342"/>
      <c r="AC19" s="342"/>
      <c r="AD19" s="342"/>
      <c r="AE19" s="342"/>
      <c r="AF19" s="342"/>
      <c r="AG19" s="342"/>
      <c r="AH19" s="342"/>
      <c r="AI19" s="342"/>
      <c r="AJ19" s="342"/>
      <c r="AK19" s="342"/>
      <c r="AL19" s="342"/>
      <c r="AM19" s="342"/>
      <c r="AN19" s="342"/>
      <c r="AO19" s="342"/>
      <c r="AP19" s="342"/>
      <c r="AQ19" s="342"/>
      <c r="AR19" s="342"/>
      <c r="AS19" s="342"/>
      <c r="AT19" s="342"/>
      <c r="AU19" s="342"/>
      <c r="AV19" s="342"/>
      <c r="AW19" s="342"/>
      <c r="AX19" s="342"/>
      <c r="AY19" s="342"/>
      <c r="AZ19" s="342"/>
      <c r="BA19" s="342"/>
      <c r="BB19" s="342"/>
    </row>
    <row r="20" spans="1:54" customFormat="1">
      <c r="A20" s="342"/>
      <c r="B20" s="252">
        <v>11</v>
      </c>
      <c r="C20" s="258" t="s">
        <v>2052</v>
      </c>
      <c r="D20" s="612">
        <v>2122.817323130449</v>
      </c>
      <c r="E20" s="613">
        <v>129.88915509357926</v>
      </c>
      <c r="F20" s="612">
        <v>208.51926399361369</v>
      </c>
      <c r="G20" s="613">
        <v>313.21220879333094</v>
      </c>
      <c r="H20" s="613">
        <v>18.250320790000011</v>
      </c>
      <c r="I20" s="612">
        <v>10.932110864138989</v>
      </c>
      <c r="J20" s="612">
        <v>266.12296215778963</v>
      </c>
      <c r="K20" s="612">
        <v>165.80992609815326</v>
      </c>
      <c r="L20" s="612">
        <v>237.93806041458305</v>
      </c>
      <c r="M20" s="612">
        <v>56.168805619546802</v>
      </c>
      <c r="N20" s="612">
        <v>9.9985234360180542</v>
      </c>
      <c r="O20" s="612">
        <v>-4.5419255491192621</v>
      </c>
      <c r="P20" s="612">
        <v>-0.41384856451450097</v>
      </c>
      <c r="Q20" s="612">
        <v>-3.9327318893283851</v>
      </c>
      <c r="R20" s="546"/>
      <c r="S20" s="546"/>
      <c r="T20" s="342"/>
      <c r="U20" s="342"/>
      <c r="V20" s="342"/>
      <c r="W20" s="342"/>
      <c r="X20" s="342"/>
      <c r="Y20" s="342"/>
      <c r="Z20" s="342"/>
      <c r="AA20" s="342"/>
      <c r="AB20" s="342"/>
      <c r="AC20" s="342"/>
      <c r="AD20" s="342"/>
      <c r="AE20" s="342"/>
      <c r="AF20" s="342"/>
      <c r="AG20" s="342"/>
      <c r="AH20" s="342"/>
      <c r="AI20" s="342"/>
      <c r="AJ20" s="342"/>
      <c r="AK20" s="342"/>
      <c r="AL20" s="342"/>
      <c r="AM20" s="342"/>
      <c r="AN20" s="342"/>
      <c r="AO20" s="342"/>
      <c r="AP20" s="342"/>
      <c r="AQ20" s="342"/>
      <c r="AR20" s="342"/>
      <c r="AS20" s="342"/>
      <c r="AT20" s="342"/>
      <c r="AU20" s="342"/>
      <c r="AV20" s="342"/>
      <c r="AW20" s="342"/>
      <c r="AX20" s="342"/>
      <c r="AY20" s="342"/>
      <c r="AZ20" s="342"/>
      <c r="BA20" s="342"/>
      <c r="BB20" s="342"/>
    </row>
    <row r="21" spans="1:54" customFormat="1">
      <c r="A21" s="342"/>
      <c r="B21" s="252">
        <v>12</v>
      </c>
      <c r="C21" s="258" t="s">
        <v>2516</v>
      </c>
      <c r="D21" s="612">
        <v>0</v>
      </c>
      <c r="E21" s="613">
        <v>0</v>
      </c>
      <c r="F21" s="612">
        <v>0</v>
      </c>
      <c r="G21" s="613">
        <v>0</v>
      </c>
      <c r="H21" s="613">
        <v>0</v>
      </c>
      <c r="I21" s="612">
        <v>0</v>
      </c>
      <c r="J21" s="612">
        <v>0</v>
      </c>
      <c r="K21" s="612">
        <v>0</v>
      </c>
      <c r="L21" s="612">
        <v>0</v>
      </c>
      <c r="M21" s="612">
        <v>0</v>
      </c>
      <c r="N21" s="612">
        <v>0</v>
      </c>
      <c r="O21" s="612">
        <v>0</v>
      </c>
      <c r="P21" s="612">
        <v>0</v>
      </c>
      <c r="Q21" s="612">
        <v>0</v>
      </c>
      <c r="R21" s="546"/>
      <c r="S21" s="546"/>
      <c r="T21" s="342"/>
      <c r="U21" s="342"/>
      <c r="V21" s="342"/>
      <c r="W21" s="342"/>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2"/>
      <c r="AT21" s="342"/>
      <c r="AU21" s="342"/>
      <c r="AV21" s="342"/>
      <c r="AW21" s="342"/>
      <c r="AX21" s="342"/>
      <c r="AY21" s="342"/>
      <c r="AZ21" s="342"/>
      <c r="BA21" s="342"/>
      <c r="BB21" s="342"/>
    </row>
    <row r="22" spans="1:54" ht="18" customHeight="1">
      <c r="B22" s="548"/>
      <c r="C22" s="548"/>
      <c r="D22" s="548"/>
      <c r="E22" s="457"/>
      <c r="F22" s="458"/>
      <c r="G22" s="458"/>
      <c r="H22" s="458"/>
      <c r="I22" s="458"/>
      <c r="J22" s="458"/>
      <c r="K22" s="346"/>
      <c r="L22" s="346"/>
      <c r="M22" s="346"/>
      <c r="N22" s="346"/>
      <c r="O22" s="346"/>
      <c r="P22" s="346"/>
      <c r="Q22" s="346"/>
      <c r="R22" s="346"/>
      <c r="S22" s="346"/>
    </row>
    <row r="23" spans="1:54" ht="20.25" customHeight="1">
      <c r="B23" s="838" t="s">
        <v>2014</v>
      </c>
      <c r="C23" s="856"/>
      <c r="K23" s="406"/>
      <c r="M23" s="406"/>
      <c r="P23" s="547"/>
      <c r="Q23" s="547"/>
      <c r="R23" s="547"/>
      <c r="S23" s="547"/>
    </row>
    <row r="24" spans="1:54" customFormat="1" ht="249" customHeight="1">
      <c r="A24" s="342"/>
      <c r="B24" s="845" t="s">
        <v>2777</v>
      </c>
      <c r="C24" s="846"/>
      <c r="D24" s="846"/>
      <c r="E24" s="846"/>
      <c r="F24" s="846"/>
      <c r="G24" s="846"/>
      <c r="H24" s="846"/>
      <c r="I24" s="846"/>
      <c r="J24" s="846"/>
      <c r="K24" s="846"/>
      <c r="L24" s="846"/>
      <c r="M24" s="846"/>
      <c r="N24" s="846"/>
      <c r="O24" s="847"/>
      <c r="P24" s="547"/>
      <c r="Q24" s="547"/>
      <c r="R24" s="547"/>
      <c r="S24" s="547"/>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342"/>
      <c r="AV24" s="342"/>
      <c r="AW24" s="342"/>
      <c r="AX24" s="342"/>
      <c r="AY24" s="342"/>
      <c r="AZ24" s="342"/>
      <c r="BA24" s="342"/>
      <c r="BB24" s="342"/>
    </row>
    <row r="25" spans="1:54" ht="33" customHeight="1">
      <c r="B25" s="547"/>
      <c r="C25" s="547"/>
      <c r="D25" s="547"/>
      <c r="E25" s="547"/>
      <c r="F25" s="547"/>
      <c r="G25" s="547"/>
      <c r="H25" s="547"/>
      <c r="I25" s="547"/>
      <c r="J25" s="547"/>
      <c r="K25" s="547"/>
      <c r="L25" s="547"/>
      <c r="M25" s="547"/>
      <c r="N25" s="547"/>
      <c r="O25" s="547"/>
      <c r="P25" s="547"/>
      <c r="Q25" s="547"/>
      <c r="R25" s="547"/>
      <c r="S25" s="547"/>
    </row>
    <row r="26" spans="1:54" ht="29.25" customHeight="1">
      <c r="B26" s="851"/>
      <c r="C26" s="851"/>
      <c r="D26" s="851"/>
      <c r="E26" s="851"/>
      <c r="F26" s="851"/>
      <c r="G26" s="851"/>
      <c r="H26" s="851"/>
      <c r="I26" s="851"/>
      <c r="J26" s="851"/>
      <c r="K26" s="851"/>
      <c r="L26" s="460"/>
      <c r="M26" s="547"/>
      <c r="N26" s="547"/>
      <c r="O26" s="547"/>
      <c r="P26" s="547"/>
      <c r="Q26" s="547"/>
      <c r="R26" s="547"/>
      <c r="S26" s="547"/>
    </row>
    <row r="27" spans="1:54" ht="20.25" customHeight="1">
      <c r="B27" s="850"/>
      <c r="C27" s="850"/>
      <c r="D27" s="850"/>
      <c r="E27" s="850"/>
      <c r="F27" s="850"/>
      <c r="G27" s="850"/>
      <c r="H27" s="850"/>
      <c r="I27" s="850"/>
      <c r="J27" s="850"/>
      <c r="K27" s="850"/>
      <c r="L27" s="850"/>
      <c r="M27" s="850"/>
      <c r="N27" s="850"/>
      <c r="O27" s="850"/>
      <c r="P27" s="850"/>
      <c r="Q27" s="850"/>
      <c r="R27" s="850"/>
      <c r="S27" s="850"/>
    </row>
    <row r="28" spans="1:54" ht="20.25" customHeight="1">
      <c r="B28" s="850"/>
      <c r="C28" s="850"/>
      <c r="D28" s="850"/>
      <c r="E28" s="850"/>
      <c r="F28" s="850"/>
      <c r="G28" s="850"/>
      <c r="H28" s="850"/>
      <c r="I28" s="850"/>
      <c r="J28" s="850"/>
      <c r="K28" s="850"/>
      <c r="L28" s="850"/>
      <c r="M28" s="850"/>
      <c r="N28" s="850"/>
      <c r="O28" s="850"/>
      <c r="P28" s="850"/>
      <c r="Q28" s="850"/>
      <c r="R28" s="850"/>
      <c r="S28" s="850"/>
    </row>
    <row r="29" spans="1:54" ht="27.75" customHeight="1">
      <c r="B29" s="849"/>
      <c r="C29" s="849"/>
      <c r="D29" s="849"/>
      <c r="E29" s="849"/>
      <c r="F29" s="849"/>
      <c r="G29" s="849"/>
      <c r="H29" s="849"/>
      <c r="I29" s="849"/>
      <c r="J29" s="849"/>
      <c r="K29" s="849"/>
      <c r="L29" s="849"/>
      <c r="M29" s="849"/>
      <c r="N29" s="849"/>
      <c r="O29" s="849"/>
      <c r="P29" s="849"/>
      <c r="Q29" s="849"/>
      <c r="R29" s="849"/>
      <c r="S29" s="849"/>
    </row>
    <row r="30" spans="1:54" ht="20.25" customHeight="1">
      <c r="B30" s="849"/>
      <c r="C30" s="849"/>
      <c r="D30" s="849"/>
      <c r="E30" s="849"/>
      <c r="F30" s="849"/>
      <c r="G30" s="849"/>
      <c r="H30" s="849"/>
      <c r="I30" s="849"/>
      <c r="J30" s="849"/>
      <c r="K30" s="849"/>
      <c r="L30" s="849"/>
      <c r="M30" s="849"/>
      <c r="N30" s="849"/>
      <c r="O30" s="849"/>
      <c r="P30" s="849"/>
      <c r="Q30" s="849"/>
      <c r="R30" s="849"/>
      <c r="S30" s="849"/>
    </row>
    <row r="31" spans="1:54" ht="38.25" customHeight="1">
      <c r="B31" s="849"/>
      <c r="C31" s="849"/>
      <c r="D31" s="849"/>
      <c r="E31" s="849"/>
      <c r="F31" s="849"/>
      <c r="G31" s="849"/>
      <c r="H31" s="849"/>
      <c r="I31" s="849"/>
      <c r="J31" s="849"/>
      <c r="K31" s="849"/>
      <c r="L31" s="849"/>
      <c r="M31" s="849"/>
      <c r="N31" s="849"/>
      <c r="O31" s="849"/>
      <c r="P31" s="849"/>
      <c r="Q31" s="849"/>
      <c r="R31" s="849"/>
      <c r="S31" s="849"/>
    </row>
  </sheetData>
  <mergeCells count="19">
    <mergeCell ref="B2:P2"/>
    <mergeCell ref="B5:C8"/>
    <mergeCell ref="D5:Q5"/>
    <mergeCell ref="D6:Q6"/>
    <mergeCell ref="E7:I7"/>
    <mergeCell ref="J7:J8"/>
    <mergeCell ref="K7:K8"/>
    <mergeCell ref="L7:L8"/>
    <mergeCell ref="M7:M8"/>
    <mergeCell ref="N7:N8"/>
    <mergeCell ref="B29:S29"/>
    <mergeCell ref="B30:S30"/>
    <mergeCell ref="B31:S31"/>
    <mergeCell ref="O7:Q7"/>
    <mergeCell ref="B23:C23"/>
    <mergeCell ref="B24:O24"/>
    <mergeCell ref="B26:K26"/>
    <mergeCell ref="B27:S27"/>
    <mergeCell ref="B28:S28"/>
  </mergeCells>
  <pageMargins left="0.7" right="0.7" top="0.75" bottom="0.75" header="0.3" footer="0.3"/>
  <pageSetup paperSize="9" orientation="portrait" horizontalDpi="90" verticalDpi="90" r:id="rId1"/>
  <headerFooter>
    <oddFooter>&amp;C_x000D_&amp;1#&amp;"Calibri"&amp;10&amp;K000000 Public Information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5AFAF-B0D6-4AB2-BC6A-531620E56192}">
  <sheetPr>
    <tabColor rgb="FFFFFFFF"/>
  </sheetPr>
  <dimension ref="A1:Q25"/>
  <sheetViews>
    <sheetView showRowColHeaders="0" zoomScaleNormal="100" workbookViewId="0">
      <selection activeCell="B18" sqref="B18"/>
    </sheetView>
  </sheetViews>
  <sheetFormatPr defaultColWidth="8.5546875" defaultRowHeight="14.4"/>
  <cols>
    <col min="1" max="1" width="8.5546875" style="346"/>
    <col min="2" max="2" width="7.5546875" style="259" customWidth="1"/>
    <col min="3" max="3" width="60.5546875" style="259" customWidth="1"/>
    <col min="4" max="4" width="62.44140625" style="259" bestFit="1" customWidth="1"/>
    <col min="5" max="5" width="35" style="259" bestFit="1" customWidth="1"/>
    <col min="6" max="6" width="35" style="259" customWidth="1"/>
    <col min="7" max="7" width="36.5546875" style="259" customWidth="1"/>
    <col min="8" max="8" width="41.5546875" style="259" customWidth="1"/>
    <col min="9" max="16384" width="8.5546875" style="259"/>
  </cols>
  <sheetData>
    <row r="1" spans="2:17" s="346" customFormat="1"/>
    <row r="2" spans="2:17" ht="23.4">
      <c r="B2" s="260" t="s">
        <v>2053</v>
      </c>
      <c r="C2" s="260"/>
      <c r="D2" s="260"/>
      <c r="E2" s="260"/>
      <c r="F2" s="260"/>
      <c r="G2" s="260"/>
      <c r="H2" s="260"/>
      <c r="I2" s="260"/>
      <c r="J2" s="260"/>
      <c r="K2" s="260"/>
      <c r="L2" s="260"/>
      <c r="M2" s="260"/>
      <c r="N2" s="260"/>
      <c r="O2" s="260"/>
      <c r="P2" s="260"/>
      <c r="Q2" s="260"/>
    </row>
    <row r="3" spans="2:17" s="346" customFormat="1"/>
    <row r="4" spans="2:17" ht="15" customHeight="1">
      <c r="B4" s="878" t="s">
        <v>2054</v>
      </c>
      <c r="C4" s="879"/>
      <c r="D4" s="861" t="s">
        <v>2055</v>
      </c>
      <c r="E4" s="861" t="s">
        <v>2056</v>
      </c>
      <c r="F4" s="861" t="s">
        <v>2057</v>
      </c>
      <c r="G4" s="861" t="s">
        <v>2058</v>
      </c>
      <c r="H4" s="861" t="s">
        <v>2059</v>
      </c>
    </row>
    <row r="5" spans="2:17">
      <c r="B5" s="880"/>
      <c r="C5" s="881"/>
      <c r="D5" s="863"/>
      <c r="E5" s="863"/>
      <c r="F5" s="863"/>
      <c r="G5" s="863"/>
      <c r="H5" s="863"/>
    </row>
    <row r="6" spans="2:17">
      <c r="B6" s="252" t="s">
        <v>503</v>
      </c>
      <c r="C6" s="252" t="s">
        <v>504</v>
      </c>
      <c r="D6" s="252" t="s">
        <v>505</v>
      </c>
      <c r="E6" s="252" t="s">
        <v>506</v>
      </c>
      <c r="F6" s="252" t="s">
        <v>527</v>
      </c>
      <c r="G6" s="252" t="s">
        <v>528</v>
      </c>
      <c r="H6" s="252" t="s">
        <v>590</v>
      </c>
    </row>
    <row r="7" spans="2:17" ht="14.85" customHeight="1">
      <c r="B7" s="252">
        <v>1</v>
      </c>
      <c r="C7" s="861" t="s">
        <v>2060</v>
      </c>
      <c r="D7" s="258" t="s">
        <v>2061</v>
      </c>
      <c r="E7" s="613">
        <v>0</v>
      </c>
      <c r="F7" s="613">
        <v>0</v>
      </c>
      <c r="G7" s="613">
        <v>0</v>
      </c>
      <c r="H7" s="613">
        <v>0</v>
      </c>
    </row>
    <row r="8" spans="2:17">
      <c r="B8" s="252">
        <v>2</v>
      </c>
      <c r="C8" s="862"/>
      <c r="D8" s="258" t="s">
        <v>1313</v>
      </c>
      <c r="E8" s="613">
        <v>0</v>
      </c>
      <c r="F8" s="613">
        <v>0</v>
      </c>
      <c r="G8" s="613">
        <v>0</v>
      </c>
      <c r="H8" s="613">
        <v>0</v>
      </c>
    </row>
    <row r="9" spans="2:17">
      <c r="B9" s="252">
        <v>3</v>
      </c>
      <c r="C9" s="862"/>
      <c r="D9" s="261" t="s">
        <v>2035</v>
      </c>
      <c r="E9" s="613">
        <v>0</v>
      </c>
      <c r="F9" s="613">
        <v>0</v>
      </c>
      <c r="G9" s="613">
        <v>0</v>
      </c>
      <c r="H9" s="613">
        <v>0</v>
      </c>
    </row>
    <row r="10" spans="2:17">
      <c r="B10" s="252">
        <v>4</v>
      </c>
      <c r="C10" s="862"/>
      <c r="D10" s="258" t="s">
        <v>1317</v>
      </c>
      <c r="E10" s="613">
        <v>0</v>
      </c>
      <c r="F10" s="613">
        <v>0</v>
      </c>
      <c r="G10" s="613">
        <v>0</v>
      </c>
      <c r="H10" s="613">
        <v>0</v>
      </c>
    </row>
    <row r="11" spans="2:17">
      <c r="B11" s="252">
        <v>5</v>
      </c>
      <c r="C11" s="862"/>
      <c r="D11" s="261" t="s">
        <v>2036</v>
      </c>
      <c r="E11" s="613">
        <v>0</v>
      </c>
      <c r="F11" s="613">
        <v>0</v>
      </c>
      <c r="G11" s="613">
        <v>0</v>
      </c>
      <c r="H11" s="613">
        <v>0</v>
      </c>
    </row>
    <row r="12" spans="2:17">
      <c r="B12" s="252">
        <v>6</v>
      </c>
      <c r="C12" s="862"/>
      <c r="D12" s="261" t="s">
        <v>2062</v>
      </c>
      <c r="E12" s="613">
        <v>0</v>
      </c>
      <c r="F12" s="613">
        <v>0</v>
      </c>
      <c r="G12" s="613">
        <v>0</v>
      </c>
      <c r="H12" s="613">
        <v>0</v>
      </c>
    </row>
    <row r="13" spans="2:17">
      <c r="B13" s="252">
        <v>7</v>
      </c>
      <c r="C13" s="863"/>
      <c r="D13" s="258" t="s">
        <v>2063</v>
      </c>
      <c r="E13" s="613">
        <v>0</v>
      </c>
      <c r="F13" s="613">
        <v>0</v>
      </c>
      <c r="G13" s="613">
        <v>0</v>
      </c>
      <c r="H13" s="613">
        <v>0</v>
      </c>
    </row>
    <row r="14" spans="2:17" ht="14.85" customHeight="1">
      <c r="B14" s="252">
        <v>8</v>
      </c>
      <c r="C14" s="861" t="s">
        <v>2064</v>
      </c>
      <c r="D14" s="258" t="s">
        <v>2061</v>
      </c>
      <c r="E14" s="613">
        <v>0</v>
      </c>
      <c r="F14" s="613">
        <v>0</v>
      </c>
      <c r="G14" s="613">
        <v>0</v>
      </c>
      <c r="H14" s="864" t="s">
        <v>2065</v>
      </c>
    </row>
    <row r="15" spans="2:17">
      <c r="B15" s="252">
        <v>9</v>
      </c>
      <c r="C15" s="862"/>
      <c r="D15" s="258" t="s">
        <v>1313</v>
      </c>
      <c r="E15" s="612">
        <v>44.566204147852574</v>
      </c>
      <c r="F15" s="612" t="s">
        <v>929</v>
      </c>
      <c r="G15" s="612" t="s">
        <v>974</v>
      </c>
      <c r="H15" s="865"/>
    </row>
    <row r="16" spans="2:17">
      <c r="B16" s="252">
        <v>10</v>
      </c>
      <c r="C16" s="862"/>
      <c r="D16" s="261" t="s">
        <v>2035</v>
      </c>
      <c r="E16" s="612">
        <v>31.592818298707126</v>
      </c>
      <c r="F16" s="612" t="s">
        <v>929</v>
      </c>
      <c r="G16" s="612" t="s">
        <v>974</v>
      </c>
      <c r="H16" s="865"/>
    </row>
    <row r="17" spans="1:8">
      <c r="B17" s="252">
        <v>11</v>
      </c>
      <c r="C17" s="862"/>
      <c r="D17" s="258" t="s">
        <v>1317</v>
      </c>
      <c r="E17" s="612">
        <v>2192.9023309651293</v>
      </c>
      <c r="F17" s="612" t="s">
        <v>929</v>
      </c>
      <c r="G17" s="612" t="s">
        <v>974</v>
      </c>
      <c r="H17" s="865"/>
    </row>
    <row r="18" spans="1:8">
      <c r="B18" s="252">
        <v>12</v>
      </c>
      <c r="C18" s="862"/>
      <c r="D18" s="261" t="s">
        <v>2036</v>
      </c>
      <c r="E18" s="612">
        <v>2181.6348700549597</v>
      </c>
      <c r="F18" s="612" t="s">
        <v>929</v>
      </c>
      <c r="G18" s="612" t="s">
        <v>974</v>
      </c>
      <c r="H18" s="865"/>
    </row>
    <row r="19" spans="1:8">
      <c r="B19" s="252">
        <v>13</v>
      </c>
      <c r="C19" s="862"/>
      <c r="D19" s="261" t="s">
        <v>2062</v>
      </c>
      <c r="E19" s="612">
        <v>0</v>
      </c>
      <c r="F19" s="612">
        <v>0</v>
      </c>
      <c r="G19" s="612">
        <v>0</v>
      </c>
      <c r="H19" s="865"/>
    </row>
    <row r="20" spans="1:8">
      <c r="B20" s="252">
        <v>14</v>
      </c>
      <c r="C20" s="863"/>
      <c r="D20" s="258" t="s">
        <v>2063</v>
      </c>
      <c r="E20" s="612">
        <v>4.344082763289105</v>
      </c>
      <c r="F20" s="612" t="s">
        <v>929</v>
      </c>
      <c r="G20" s="612" t="s">
        <v>974</v>
      </c>
      <c r="H20" s="866"/>
    </row>
    <row r="21" spans="1:8">
      <c r="A21" s="259"/>
    </row>
    <row r="22" spans="1:8">
      <c r="A22" s="259"/>
      <c r="B22" s="867" t="s">
        <v>2014</v>
      </c>
      <c r="C22" s="868"/>
      <c r="D22" s="271"/>
      <c r="E22" s="271"/>
      <c r="F22" s="271"/>
      <c r="G22" s="271"/>
      <c r="H22" s="271"/>
    </row>
    <row r="23" spans="1:8">
      <c r="A23" s="259"/>
      <c r="B23" s="869" t="s">
        <v>2517</v>
      </c>
      <c r="C23" s="870"/>
      <c r="D23" s="870"/>
      <c r="E23" s="870"/>
      <c r="F23" s="870"/>
      <c r="G23" s="870"/>
      <c r="H23" s="871"/>
    </row>
    <row r="24" spans="1:8">
      <c r="A24" s="259"/>
      <c r="B24" s="872"/>
      <c r="C24" s="873"/>
      <c r="D24" s="873"/>
      <c r="E24" s="873"/>
      <c r="F24" s="873"/>
      <c r="G24" s="873"/>
      <c r="H24" s="874"/>
    </row>
    <row r="25" spans="1:8" ht="77.25" customHeight="1">
      <c r="B25" s="875"/>
      <c r="C25" s="876"/>
      <c r="D25" s="876"/>
      <c r="E25" s="876"/>
      <c r="F25" s="876"/>
      <c r="G25" s="876"/>
      <c r="H25" s="877"/>
    </row>
  </sheetData>
  <mergeCells count="11">
    <mergeCell ref="H4:H5"/>
    <mergeCell ref="B4:C5"/>
    <mergeCell ref="D4:D5"/>
    <mergeCell ref="E4:E5"/>
    <mergeCell ref="F4:F5"/>
    <mergeCell ref="G4:G5"/>
    <mergeCell ref="C7:C13"/>
    <mergeCell ref="C14:C20"/>
    <mergeCell ref="H14:H20"/>
    <mergeCell ref="B22:C22"/>
    <mergeCell ref="B23:H25"/>
  </mergeCells>
  <pageMargins left="0.7" right="0.7" top="0.75" bottom="0.75" header="0.3" footer="0.3"/>
  <pageSetup orientation="portrait" r:id="rId1"/>
  <headerFooter>
    <oddFooter>&amp;C_x000D_&amp;1#&amp;"Calibri"&amp;10&amp;K000000 Public Information</oddFooter>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AB24-2B41-420A-98B4-D3885C2ED70E}">
  <sheetPr codeName="Sheet161">
    <tabColor rgb="FFFFFFFF"/>
  </sheetPr>
  <dimension ref="A1:P23"/>
  <sheetViews>
    <sheetView showGridLines="0" showRowColHeaders="0" zoomScaleNormal="100" workbookViewId="0">
      <pane xSplit="5" ySplit="6" topLeftCell="F7" activePane="bottomRight" state="frozen"/>
      <selection activeCell="B18" sqref="B18"/>
      <selection pane="topRight" activeCell="B18" sqref="B18"/>
      <selection pane="bottomLeft" activeCell="B18" sqref="B18"/>
      <selection pane="bottomRight" activeCell="B18" sqref="B18"/>
    </sheetView>
  </sheetViews>
  <sheetFormatPr defaultColWidth="9.109375" defaultRowHeight="14.4"/>
  <cols>
    <col min="1" max="1" width="0.88671875" style="637" customWidth="1"/>
    <col min="2" max="2" width="7.6640625" style="637" customWidth="1"/>
    <col min="3" max="3" width="140.6640625" style="637" customWidth="1"/>
    <col min="4" max="4" width="48.109375" style="637" bestFit="1" customWidth="1"/>
    <col min="5" max="5" width="6.6640625" style="636" customWidth="1"/>
    <col min="6" max="11" width="19.6640625" style="637" customWidth="1"/>
    <col min="12" max="15" width="9.109375" style="637"/>
    <col min="16" max="16" width="9.109375" style="637" customWidth="1"/>
    <col min="17" max="16384" width="9.109375" style="637"/>
  </cols>
  <sheetData>
    <row r="1" spans="1:16">
      <c r="A1" s="23"/>
      <c r="B1" s="23"/>
      <c r="C1" s="23"/>
      <c r="D1" s="23"/>
      <c r="F1" s="23"/>
      <c r="G1" s="23"/>
      <c r="H1" s="23"/>
      <c r="I1" s="23"/>
      <c r="J1" s="23"/>
      <c r="K1" s="23"/>
    </row>
    <row r="2" spans="1:16" ht="23.4">
      <c r="A2" s="23"/>
      <c r="B2" s="715" t="s">
        <v>2645</v>
      </c>
      <c r="C2" s="716"/>
      <c r="D2" s="716"/>
      <c r="E2" s="716"/>
      <c r="F2" s="716"/>
      <c r="G2" s="716"/>
      <c r="H2" s="716"/>
      <c r="I2" s="716"/>
      <c r="J2" s="716"/>
      <c r="K2" s="716"/>
      <c r="P2" s="23"/>
    </row>
    <row r="3" spans="1:16">
      <c r="A3" s="23"/>
      <c r="B3" s="713"/>
      <c r="C3" s="713"/>
      <c r="D3" s="713"/>
      <c r="F3" s="23"/>
      <c r="G3" s="23"/>
      <c r="H3" s="23"/>
      <c r="I3" s="23"/>
      <c r="J3" s="23"/>
      <c r="K3" s="23"/>
    </row>
    <row r="4" spans="1:16" ht="57.6">
      <c r="A4" s="23"/>
      <c r="B4" s="638"/>
      <c r="C4" s="638"/>
      <c r="D4" s="638"/>
      <c r="E4" s="639"/>
      <c r="F4" s="315" t="s">
        <v>2646</v>
      </c>
      <c r="G4" s="717" t="s">
        <v>2647</v>
      </c>
      <c r="H4" s="718"/>
      <c r="I4" s="718"/>
      <c r="J4" s="718"/>
      <c r="K4" s="725"/>
    </row>
    <row r="5" spans="1:16">
      <c r="A5" s="23"/>
      <c r="B5" s="638"/>
      <c r="C5" s="638"/>
      <c r="D5" s="638"/>
      <c r="E5" s="639"/>
      <c r="F5" s="315" t="s">
        <v>2648</v>
      </c>
      <c r="G5" s="315" t="s">
        <v>2649</v>
      </c>
      <c r="H5" s="315" t="s">
        <v>2650</v>
      </c>
      <c r="I5" s="315" t="s">
        <v>2651</v>
      </c>
      <c r="J5" s="315" t="s">
        <v>2652</v>
      </c>
      <c r="K5" s="315" t="s">
        <v>2653</v>
      </c>
    </row>
    <row r="6" spans="1:16">
      <c r="A6" s="23"/>
      <c r="B6" s="638"/>
      <c r="C6" s="638"/>
      <c r="D6" s="638"/>
      <c r="E6" s="31" t="s">
        <v>2654</v>
      </c>
      <c r="F6" s="31" t="s">
        <v>2655</v>
      </c>
      <c r="G6" s="31" t="s">
        <v>2656</v>
      </c>
      <c r="H6" s="31" t="s">
        <v>2657</v>
      </c>
      <c r="I6" s="31" t="s">
        <v>2658</v>
      </c>
      <c r="J6" s="31" t="s">
        <v>2659</v>
      </c>
      <c r="K6" s="31" t="s">
        <v>2660</v>
      </c>
    </row>
    <row r="7" spans="1:16">
      <c r="A7" s="23"/>
      <c r="B7" s="325" t="s">
        <v>2661</v>
      </c>
      <c r="C7" s="508"/>
      <c r="D7" s="610"/>
      <c r="E7" s="31" t="s">
        <v>2662</v>
      </c>
      <c r="F7" s="640"/>
      <c r="G7" s="641"/>
      <c r="H7" s="642"/>
      <c r="I7" s="642"/>
      <c r="J7" s="642"/>
      <c r="K7" s="643"/>
    </row>
    <row r="8" spans="1:16">
      <c r="A8" s="23"/>
      <c r="B8" s="882"/>
      <c r="C8" s="884" t="s">
        <v>2663</v>
      </c>
      <c r="D8" s="883"/>
      <c r="E8" s="31" t="s">
        <v>2655</v>
      </c>
      <c r="F8" s="644">
        <v>6100585642.8800001</v>
      </c>
      <c r="G8" s="645" t="s">
        <v>855</v>
      </c>
      <c r="H8" s="646" t="s">
        <v>855</v>
      </c>
      <c r="I8" s="646" t="s">
        <v>855</v>
      </c>
      <c r="J8" s="646" t="s">
        <v>855</v>
      </c>
      <c r="K8" s="647" t="s">
        <v>855</v>
      </c>
    </row>
    <row r="9" spans="1:16">
      <c r="A9" s="23"/>
      <c r="B9" s="883"/>
      <c r="C9" s="648"/>
      <c r="D9" s="649" t="s">
        <v>2664</v>
      </c>
      <c r="E9" s="31" t="s">
        <v>2656</v>
      </c>
      <c r="F9" s="644">
        <v>6100585642.8800001</v>
      </c>
      <c r="G9" s="641" t="s">
        <v>855</v>
      </c>
      <c r="H9" s="642" t="s">
        <v>855</v>
      </c>
      <c r="I9" s="642" t="s">
        <v>855</v>
      </c>
      <c r="J9" s="642" t="s">
        <v>855</v>
      </c>
      <c r="K9" s="643" t="s">
        <v>855</v>
      </c>
    </row>
    <row r="10" spans="1:16">
      <c r="A10" s="23"/>
      <c r="B10" s="883"/>
      <c r="C10" s="884" t="s">
        <v>2665</v>
      </c>
      <c r="D10" s="885"/>
      <c r="E10" s="31" t="s">
        <v>2657</v>
      </c>
      <c r="F10" s="644">
        <v>12156315342.34</v>
      </c>
      <c r="G10" s="645" t="s">
        <v>855</v>
      </c>
      <c r="H10" s="646" t="s">
        <v>855</v>
      </c>
      <c r="I10" s="646" t="s">
        <v>855</v>
      </c>
      <c r="J10" s="646" t="s">
        <v>855</v>
      </c>
      <c r="K10" s="647" t="s">
        <v>855</v>
      </c>
    </row>
    <row r="11" spans="1:16">
      <c r="A11" s="23"/>
      <c r="B11" s="883"/>
      <c r="C11" s="884" t="s">
        <v>2666</v>
      </c>
      <c r="D11" s="883"/>
      <c r="E11" s="31" t="s">
        <v>2658</v>
      </c>
      <c r="F11" s="650">
        <v>0.50180000000000002</v>
      </c>
      <c r="G11" s="651" t="s">
        <v>855</v>
      </c>
      <c r="H11" s="652" t="s">
        <v>855</v>
      </c>
      <c r="I11" s="652" t="s">
        <v>855</v>
      </c>
      <c r="J11" s="652" t="s">
        <v>855</v>
      </c>
      <c r="K11" s="653" t="s">
        <v>855</v>
      </c>
    </row>
    <row r="12" spans="1:16">
      <c r="A12" s="23"/>
      <c r="B12" s="883"/>
      <c r="C12" s="648"/>
      <c r="D12" s="649" t="s">
        <v>2667</v>
      </c>
      <c r="E12" s="31" t="s">
        <v>2659</v>
      </c>
      <c r="F12" s="650">
        <v>0.50180000000000002</v>
      </c>
      <c r="G12" s="641" t="s">
        <v>855</v>
      </c>
      <c r="H12" s="642" t="s">
        <v>855</v>
      </c>
      <c r="I12" s="642" t="s">
        <v>855</v>
      </c>
      <c r="J12" s="642" t="s">
        <v>855</v>
      </c>
      <c r="K12" s="643" t="s">
        <v>855</v>
      </c>
    </row>
    <row r="13" spans="1:16">
      <c r="A13" s="23"/>
      <c r="B13" s="883"/>
      <c r="C13" s="884" t="s">
        <v>2668</v>
      </c>
      <c r="D13" s="885"/>
      <c r="E13" s="31" t="s">
        <v>2660</v>
      </c>
      <c r="F13" s="644">
        <v>58361486140.330002</v>
      </c>
      <c r="G13" s="645" t="s">
        <v>855</v>
      </c>
      <c r="H13" s="646" t="s">
        <v>855</v>
      </c>
      <c r="I13" s="646" t="s">
        <v>855</v>
      </c>
      <c r="J13" s="646" t="s">
        <v>855</v>
      </c>
      <c r="K13" s="647" t="s">
        <v>855</v>
      </c>
    </row>
    <row r="14" spans="1:16">
      <c r="A14" s="23"/>
      <c r="B14" s="883"/>
      <c r="C14" s="884" t="s">
        <v>2669</v>
      </c>
      <c r="D14" s="883"/>
      <c r="E14" s="31" t="s">
        <v>2670</v>
      </c>
      <c r="F14" s="650">
        <v>0.1045</v>
      </c>
      <c r="G14" s="651" t="s">
        <v>855</v>
      </c>
      <c r="H14" s="652" t="s">
        <v>855</v>
      </c>
      <c r="I14" s="652" t="s">
        <v>855</v>
      </c>
      <c r="J14" s="652" t="s">
        <v>855</v>
      </c>
      <c r="K14" s="653" t="s">
        <v>855</v>
      </c>
    </row>
    <row r="15" spans="1:16">
      <c r="A15" s="23"/>
      <c r="B15" s="883"/>
      <c r="C15" s="648"/>
      <c r="D15" s="649" t="s">
        <v>2671</v>
      </c>
      <c r="E15" s="31" t="s">
        <v>2672</v>
      </c>
      <c r="F15" s="650">
        <v>0.1045</v>
      </c>
      <c r="G15" s="641" t="s">
        <v>855</v>
      </c>
      <c r="H15" s="642" t="s">
        <v>855</v>
      </c>
      <c r="I15" s="642" t="s">
        <v>855</v>
      </c>
      <c r="J15" s="642" t="s">
        <v>855</v>
      </c>
      <c r="K15" s="643" t="s">
        <v>855</v>
      </c>
    </row>
    <row r="16" spans="1:16">
      <c r="A16" s="23"/>
      <c r="B16" s="883"/>
      <c r="C16" s="884" t="s">
        <v>2673</v>
      </c>
      <c r="D16" s="885"/>
      <c r="E16" s="31" t="s">
        <v>2674</v>
      </c>
      <c r="F16" s="640" t="s">
        <v>855</v>
      </c>
      <c r="G16" s="654" t="s">
        <v>855</v>
      </c>
      <c r="H16" s="655" t="s">
        <v>855</v>
      </c>
      <c r="I16" s="655" t="s">
        <v>855</v>
      </c>
      <c r="J16" s="655" t="s">
        <v>855</v>
      </c>
      <c r="K16" s="656" t="s">
        <v>855</v>
      </c>
    </row>
    <row r="17" spans="1:11">
      <c r="A17" s="23"/>
      <c r="B17" s="883"/>
      <c r="C17" s="884" t="s">
        <v>2675</v>
      </c>
      <c r="D17" s="885"/>
      <c r="E17" s="31" t="s">
        <v>2676</v>
      </c>
      <c r="F17" s="640" t="s">
        <v>855</v>
      </c>
      <c r="G17" s="645" t="s">
        <v>855</v>
      </c>
      <c r="H17" s="646" t="s">
        <v>855</v>
      </c>
      <c r="I17" s="646" t="s">
        <v>855</v>
      </c>
      <c r="J17" s="646" t="s">
        <v>855</v>
      </c>
      <c r="K17" s="647" t="s">
        <v>855</v>
      </c>
    </row>
    <row r="18" spans="1:11">
      <c r="A18" s="23"/>
      <c r="B18" s="885"/>
      <c r="C18" s="884" t="s">
        <v>2677</v>
      </c>
      <c r="D18" s="885"/>
      <c r="E18" s="31" t="s">
        <v>2678</v>
      </c>
      <c r="F18" s="640" t="s">
        <v>855</v>
      </c>
      <c r="G18" s="651" t="s">
        <v>855</v>
      </c>
      <c r="H18" s="652" t="s">
        <v>855</v>
      </c>
      <c r="I18" s="652" t="s">
        <v>855</v>
      </c>
      <c r="J18" s="652" t="s">
        <v>855</v>
      </c>
      <c r="K18" s="653" t="s">
        <v>855</v>
      </c>
    </row>
    <row r="19" spans="1:11">
      <c r="A19" s="23"/>
      <c r="B19" s="280" t="s">
        <v>2646</v>
      </c>
      <c r="C19" s="293"/>
      <c r="D19" s="295"/>
      <c r="E19" s="31" t="s">
        <v>2679</v>
      </c>
      <c r="F19" s="640" t="s">
        <v>855</v>
      </c>
      <c r="G19" s="641" t="s">
        <v>855</v>
      </c>
      <c r="H19" s="642" t="s">
        <v>855</v>
      </c>
      <c r="I19" s="642" t="s">
        <v>855</v>
      </c>
      <c r="J19" s="642" t="s">
        <v>855</v>
      </c>
      <c r="K19" s="643" t="s">
        <v>855</v>
      </c>
    </row>
    <row r="20" spans="1:11">
      <c r="A20" s="23"/>
      <c r="B20" s="882"/>
      <c r="C20" s="884" t="s">
        <v>2680</v>
      </c>
      <c r="D20" s="883"/>
      <c r="E20" s="31" t="s">
        <v>2681</v>
      </c>
      <c r="F20" s="650" t="s">
        <v>855</v>
      </c>
      <c r="G20" s="641" t="s">
        <v>855</v>
      </c>
      <c r="H20" s="642" t="s">
        <v>855</v>
      </c>
      <c r="I20" s="642" t="s">
        <v>855</v>
      </c>
      <c r="J20" s="642" t="s">
        <v>855</v>
      </c>
      <c r="K20" s="643" t="s">
        <v>855</v>
      </c>
    </row>
    <row r="21" spans="1:11" ht="28.8">
      <c r="A21" s="23"/>
      <c r="B21" s="883"/>
      <c r="C21" s="648"/>
      <c r="D21" s="649" t="s">
        <v>2682</v>
      </c>
      <c r="E21" s="31" t="s">
        <v>2683</v>
      </c>
      <c r="F21" s="650" t="s">
        <v>855</v>
      </c>
      <c r="G21" s="641" t="s">
        <v>855</v>
      </c>
      <c r="H21" s="642" t="s">
        <v>855</v>
      </c>
      <c r="I21" s="642" t="s">
        <v>855</v>
      </c>
      <c r="J21" s="642" t="s">
        <v>855</v>
      </c>
      <c r="K21" s="643" t="s">
        <v>855</v>
      </c>
    </row>
    <row r="22" spans="1:11">
      <c r="A22" s="23"/>
      <c r="B22" s="883"/>
      <c r="C22" s="884" t="s">
        <v>2684</v>
      </c>
      <c r="D22" s="883"/>
      <c r="E22" s="31" t="s">
        <v>2685</v>
      </c>
      <c r="F22" s="650" t="s">
        <v>855</v>
      </c>
      <c r="G22" s="641" t="s">
        <v>855</v>
      </c>
      <c r="H22" s="642" t="s">
        <v>855</v>
      </c>
      <c r="I22" s="642" t="s">
        <v>855</v>
      </c>
      <c r="J22" s="642" t="s">
        <v>855</v>
      </c>
      <c r="K22" s="643" t="s">
        <v>855</v>
      </c>
    </row>
    <row r="23" spans="1:11" ht="28.8">
      <c r="A23" s="23"/>
      <c r="B23" s="883"/>
      <c r="C23" s="657"/>
      <c r="D23" s="658" t="s">
        <v>2686</v>
      </c>
      <c r="E23" s="31" t="s">
        <v>2687</v>
      </c>
      <c r="F23" s="650" t="s">
        <v>855</v>
      </c>
      <c r="G23" s="641" t="s">
        <v>855</v>
      </c>
      <c r="H23" s="659" t="s">
        <v>855</v>
      </c>
      <c r="I23" s="659" t="s">
        <v>855</v>
      </c>
      <c r="J23" s="659" t="s">
        <v>855</v>
      </c>
      <c r="K23" s="660" t="s">
        <v>855</v>
      </c>
    </row>
  </sheetData>
  <mergeCells count="15">
    <mergeCell ref="B20:B23"/>
    <mergeCell ref="C20:D20"/>
    <mergeCell ref="C22:D22"/>
    <mergeCell ref="B2:K2"/>
    <mergeCell ref="B3:D3"/>
    <mergeCell ref="G4:K4"/>
    <mergeCell ref="B8:B18"/>
    <mergeCell ref="C8:D8"/>
    <mergeCell ref="C10:D10"/>
    <mergeCell ref="C11:D11"/>
    <mergeCell ref="C13:D13"/>
    <mergeCell ref="C14:D14"/>
    <mergeCell ref="C16:D16"/>
    <mergeCell ref="C17:D17"/>
    <mergeCell ref="C18:D18"/>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113665" r:id="rId3" name="aguWaterMark">
          <controlPr defaultSize="0" disabled="1" autoLine="0" autoPict="0" r:id="rId4">
            <anchor moveWithCells="1">
              <from>
                <xdr:col>1</xdr:col>
                <xdr:colOff>0</xdr:colOff>
                <xdr:row>3</xdr:row>
                <xdr:rowOff>0</xdr:rowOff>
              </from>
              <to>
                <xdr:col>16</xdr:col>
                <xdr:colOff>137160</xdr:colOff>
                <xdr:row>5</xdr:row>
                <xdr:rowOff>7620</xdr:rowOff>
              </to>
            </anchor>
          </controlPr>
        </control>
      </mc:Choice>
      <mc:Fallback>
        <control shapeId="113665" r:id="rId3" name="aguWaterMark"/>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rgb="FFFFFFFF"/>
    <pageSetUpPr fitToPage="1"/>
  </sheetPr>
  <dimension ref="B1:I43"/>
  <sheetViews>
    <sheetView showRowColHeaders="0" zoomScaleNormal="100" workbookViewId="0">
      <selection activeCell="B18" sqref="B18"/>
    </sheetView>
  </sheetViews>
  <sheetFormatPr defaultColWidth="9.33203125" defaultRowHeight="14.4"/>
  <cols>
    <col min="1" max="1" width="2.5546875" style="342" customWidth="1"/>
    <col min="2" max="2" width="95.33203125" style="342" customWidth="1"/>
    <col min="3" max="3" width="4.5546875" style="342" bestFit="1" customWidth="1"/>
    <col min="4" max="4" width="20.5546875" style="381" customWidth="1"/>
    <col min="5" max="8" width="20.5546875" style="342" customWidth="1"/>
    <col min="9" max="9" width="21.33203125" style="342" customWidth="1"/>
    <col min="10" max="16384" width="9.33203125" style="342"/>
  </cols>
  <sheetData>
    <row r="1" spans="2:9" ht="10.199999999999999" customHeight="1"/>
    <row r="2" spans="2:9" ht="52.5" customHeight="1">
      <c r="B2" s="721" t="s">
        <v>602</v>
      </c>
      <c r="C2" s="722"/>
      <c r="D2" s="722"/>
      <c r="E2" s="722"/>
      <c r="F2" s="722"/>
      <c r="G2" s="722"/>
      <c r="H2" s="722"/>
    </row>
    <row r="3" spans="2:9" ht="14.7" customHeight="1">
      <c r="B3" s="388"/>
      <c r="C3" s="388"/>
      <c r="E3" s="403"/>
      <c r="F3" s="403"/>
      <c r="G3" s="403"/>
      <c r="H3" s="403"/>
      <c r="I3" s="403"/>
    </row>
    <row r="4" spans="2:9" ht="14.25" customHeight="1">
      <c r="B4" s="342" t="s">
        <v>603</v>
      </c>
      <c r="D4" s="719" t="s">
        <v>2106</v>
      </c>
      <c r="E4" s="717" t="s">
        <v>604</v>
      </c>
      <c r="F4" s="718"/>
      <c r="G4" s="718"/>
      <c r="H4" s="718"/>
    </row>
    <row r="5" spans="2:9" ht="90.75" customHeight="1">
      <c r="D5" s="720"/>
      <c r="E5" s="298" t="s">
        <v>605</v>
      </c>
      <c r="F5" s="298" t="s">
        <v>606</v>
      </c>
      <c r="G5" s="298" t="s">
        <v>607</v>
      </c>
      <c r="H5" s="298" t="s">
        <v>608</v>
      </c>
    </row>
    <row r="6" spans="2:9">
      <c r="C6" s="32" t="s">
        <v>503</v>
      </c>
      <c r="D6" s="29" t="s">
        <v>2084</v>
      </c>
      <c r="E6" s="29" t="s">
        <v>506</v>
      </c>
      <c r="F6" s="29" t="s">
        <v>527</v>
      </c>
      <c r="G6" s="29" t="s">
        <v>528</v>
      </c>
      <c r="H6" s="29" t="s">
        <v>590</v>
      </c>
    </row>
    <row r="7" spans="2:9">
      <c r="B7" s="293" t="s">
        <v>609</v>
      </c>
      <c r="C7" s="294"/>
      <c r="D7" s="294"/>
      <c r="E7" s="294"/>
      <c r="F7" s="294"/>
      <c r="G7" s="294"/>
      <c r="H7" s="295"/>
    </row>
    <row r="8" spans="2:9">
      <c r="B8" s="124" t="s">
        <v>610</v>
      </c>
      <c r="C8" s="189" t="s">
        <v>611</v>
      </c>
      <c r="D8" s="134">
        <v>3467932990.8709998</v>
      </c>
      <c r="E8" s="135"/>
      <c r="F8" s="135"/>
      <c r="G8" s="135"/>
      <c r="H8" s="136"/>
    </row>
    <row r="9" spans="2:9">
      <c r="B9" s="124" t="s">
        <v>612</v>
      </c>
      <c r="C9" s="189" t="s">
        <v>613</v>
      </c>
      <c r="D9" s="134">
        <v>11703059.25</v>
      </c>
      <c r="E9" s="135">
        <v>-2067577.75</v>
      </c>
      <c r="F9" s="135"/>
      <c r="G9" s="135">
        <v>13770637</v>
      </c>
      <c r="H9" s="136"/>
    </row>
    <row r="10" spans="2:9">
      <c r="B10" s="124" t="s">
        <v>614</v>
      </c>
      <c r="C10" s="189" t="s">
        <v>615</v>
      </c>
      <c r="D10" s="134">
        <v>4594768.1399999997</v>
      </c>
      <c r="E10" s="135">
        <v>4594768.1399999997</v>
      </c>
      <c r="F10" s="135"/>
      <c r="G10" s="135"/>
      <c r="H10" s="136"/>
    </row>
    <row r="11" spans="2:9">
      <c r="B11" s="124" t="s">
        <v>616</v>
      </c>
      <c r="C11" s="189" t="s">
        <v>617</v>
      </c>
      <c r="D11" s="134">
        <v>0</v>
      </c>
      <c r="E11" s="135"/>
      <c r="F11" s="135"/>
      <c r="G11" s="135"/>
      <c r="H11" s="136"/>
    </row>
    <row r="12" spans="2:9">
      <c r="B12" s="124" t="s">
        <v>618</v>
      </c>
      <c r="C12" s="189" t="s">
        <v>619</v>
      </c>
      <c r="D12" s="134">
        <v>737432764.44200003</v>
      </c>
      <c r="E12" s="135">
        <v>737432764.44200003</v>
      </c>
      <c r="F12" s="135"/>
      <c r="G12" s="135"/>
      <c r="H12" s="136"/>
    </row>
    <row r="13" spans="2:9">
      <c r="B13" s="124" t="s">
        <v>620</v>
      </c>
      <c r="C13" s="189" t="s">
        <v>621</v>
      </c>
      <c r="D13" s="134">
        <v>54499223235.374901</v>
      </c>
      <c r="E13" s="135">
        <v>2430395295.4829998</v>
      </c>
      <c r="F13" s="135">
        <v>316839759.46359998</v>
      </c>
      <c r="G13" s="135"/>
      <c r="H13" s="136"/>
    </row>
    <row r="14" spans="2:9">
      <c r="B14" s="124" t="s">
        <v>622</v>
      </c>
      <c r="C14" s="189" t="s">
        <v>623</v>
      </c>
      <c r="D14" s="134">
        <v>51315256902.394897</v>
      </c>
      <c r="E14" s="135">
        <v>2430395295.4829998</v>
      </c>
      <c r="F14" s="135"/>
      <c r="G14" s="135"/>
      <c r="H14" s="136"/>
    </row>
    <row r="15" spans="2:9">
      <c r="B15" s="124" t="s">
        <v>624</v>
      </c>
      <c r="C15" s="189" t="s">
        <v>625</v>
      </c>
      <c r="D15" s="134">
        <v>3183966332.98</v>
      </c>
      <c r="E15" s="135">
        <v>0</v>
      </c>
      <c r="F15" s="135">
        <v>316839759.46359998</v>
      </c>
      <c r="G15" s="135"/>
      <c r="H15" s="136"/>
    </row>
    <row r="16" spans="2:9">
      <c r="B16" s="124" t="s">
        <v>626</v>
      </c>
      <c r="C16" s="189" t="s">
        <v>627</v>
      </c>
      <c r="D16" s="134">
        <v>129572641.59999999</v>
      </c>
      <c r="E16" s="135">
        <v>129572641.59999999</v>
      </c>
      <c r="F16" s="135"/>
      <c r="G16" s="135"/>
      <c r="H16" s="136"/>
    </row>
    <row r="17" spans="2:8">
      <c r="B17" s="124" t="s">
        <v>628</v>
      </c>
      <c r="C17" s="189" t="s">
        <v>629</v>
      </c>
      <c r="D17" s="134">
        <v>-2206800104.04</v>
      </c>
      <c r="E17" s="135"/>
      <c r="F17" s="135"/>
      <c r="G17" s="135"/>
      <c r="H17" s="136"/>
    </row>
    <row r="18" spans="2:8">
      <c r="B18" s="124" t="s">
        <v>630</v>
      </c>
      <c r="C18" s="189" t="s">
        <v>631</v>
      </c>
      <c r="D18" s="134">
        <v>183564785.19</v>
      </c>
      <c r="E18" s="135"/>
      <c r="F18" s="135"/>
      <c r="G18" s="135"/>
      <c r="H18" s="136"/>
    </row>
    <row r="19" spans="2:8">
      <c r="B19" s="124" t="s">
        <v>632</v>
      </c>
      <c r="C19" s="189" t="s">
        <v>633</v>
      </c>
      <c r="D19" s="134">
        <v>69810277.760000005</v>
      </c>
      <c r="E19" s="135"/>
      <c r="F19" s="135"/>
      <c r="G19" s="135"/>
      <c r="H19" s="136">
        <v>69810277.760000005</v>
      </c>
    </row>
    <row r="20" spans="2:8">
      <c r="B20" s="124" t="s">
        <v>634</v>
      </c>
      <c r="C20" s="189" t="s">
        <v>635</v>
      </c>
      <c r="D20" s="134">
        <v>11181637.77</v>
      </c>
      <c r="E20" s="135"/>
      <c r="F20" s="135"/>
      <c r="G20" s="135"/>
      <c r="H20" s="136"/>
    </row>
    <row r="21" spans="2:8">
      <c r="B21" s="124" t="s">
        <v>636</v>
      </c>
      <c r="C21" s="189" t="s">
        <v>637</v>
      </c>
      <c r="D21" s="134">
        <v>6569885.5599999996</v>
      </c>
      <c r="E21" s="135"/>
      <c r="F21" s="135"/>
      <c r="G21" s="135"/>
      <c r="H21" s="136"/>
    </row>
    <row r="22" spans="2:8">
      <c r="B22" s="124" t="s">
        <v>638</v>
      </c>
      <c r="C22" s="189" t="s">
        <v>639</v>
      </c>
      <c r="D22" s="134">
        <v>159510129.31799999</v>
      </c>
      <c r="E22" s="135"/>
      <c r="F22" s="135"/>
      <c r="G22" s="135"/>
      <c r="H22" s="136"/>
    </row>
    <row r="23" spans="2:8">
      <c r="B23" s="124" t="s">
        <v>640</v>
      </c>
      <c r="C23" s="189" t="s">
        <v>641</v>
      </c>
      <c r="D23" s="134">
        <v>0</v>
      </c>
      <c r="E23" s="135"/>
      <c r="F23" s="135"/>
      <c r="G23" s="135"/>
      <c r="H23" s="136"/>
    </row>
    <row r="24" spans="2:8">
      <c r="B24" s="283" t="s">
        <v>642</v>
      </c>
      <c r="C24" s="189">
        <v>1999</v>
      </c>
      <c r="D24" s="283">
        <v>57074296071.235901</v>
      </c>
      <c r="E24" s="283">
        <v>3299927891.9149995</v>
      </c>
      <c r="F24" s="283">
        <v>316839759.46359998</v>
      </c>
      <c r="G24" s="283">
        <v>13770637</v>
      </c>
      <c r="H24" s="283">
        <v>69810277.760000005</v>
      </c>
    </row>
    <row r="25" spans="2:8">
      <c r="B25" s="82"/>
      <c r="C25" s="82"/>
      <c r="D25" s="83"/>
      <c r="E25" s="83"/>
      <c r="F25" s="84"/>
      <c r="G25" s="84"/>
      <c r="H25" s="85"/>
    </row>
    <row r="26" spans="2:8">
      <c r="B26" s="293" t="s">
        <v>643</v>
      </c>
      <c r="C26" s="294"/>
      <c r="D26" s="294"/>
      <c r="E26" s="294"/>
      <c r="F26" s="294"/>
      <c r="G26" s="294"/>
      <c r="H26" s="295"/>
    </row>
    <row r="27" spans="2:8">
      <c r="B27" s="124" t="s">
        <v>644</v>
      </c>
      <c r="C27" s="32" t="s">
        <v>645</v>
      </c>
      <c r="D27" s="134">
        <v>73011295.950000003</v>
      </c>
      <c r="E27" s="135">
        <v>72692877.950000003</v>
      </c>
      <c r="F27" s="135"/>
      <c r="G27" s="135">
        <v>318418</v>
      </c>
      <c r="H27" s="136"/>
    </row>
    <row r="28" spans="2:8">
      <c r="B28" s="124" t="s">
        <v>646</v>
      </c>
      <c r="C28" s="32" t="s">
        <v>647</v>
      </c>
      <c r="D28" s="134">
        <v>170702590.98300001</v>
      </c>
      <c r="E28" s="135"/>
      <c r="F28" s="135"/>
      <c r="G28" s="135"/>
      <c r="H28" s="136">
        <v>170702590.98300001</v>
      </c>
    </row>
    <row r="29" spans="2:8">
      <c r="B29" s="124" t="s">
        <v>648</v>
      </c>
      <c r="C29" s="32" t="s">
        <v>649</v>
      </c>
      <c r="D29" s="134">
        <v>52948860054.514999</v>
      </c>
      <c r="E29" s="135">
        <v>597176982.40600002</v>
      </c>
      <c r="F29" s="135"/>
      <c r="G29" s="135"/>
      <c r="H29" s="136">
        <v>52351683072.109001</v>
      </c>
    </row>
    <row r="30" spans="2:8">
      <c r="B30" s="124" t="s">
        <v>650</v>
      </c>
      <c r="C30" s="32" t="s">
        <v>651</v>
      </c>
      <c r="D30" s="134">
        <v>314840681.41000003</v>
      </c>
      <c r="E30" s="135">
        <v>314840681.41000003</v>
      </c>
      <c r="F30" s="135"/>
      <c r="G30" s="135"/>
      <c r="H30" s="136"/>
    </row>
    <row r="31" spans="2:8">
      <c r="B31" s="124" t="s">
        <v>652</v>
      </c>
      <c r="C31" s="32" t="s">
        <v>653</v>
      </c>
      <c r="D31" s="134">
        <v>45117171961.889</v>
      </c>
      <c r="E31" s="135"/>
      <c r="F31" s="135"/>
      <c r="G31" s="135"/>
      <c r="H31" s="136">
        <v>45117171961.889</v>
      </c>
    </row>
    <row r="32" spans="2:8">
      <c r="B32" s="124" t="s">
        <v>654</v>
      </c>
      <c r="C32" s="32" t="s">
        <v>655</v>
      </c>
      <c r="D32" s="134">
        <v>6725256082.9399996</v>
      </c>
      <c r="E32" s="135"/>
      <c r="F32" s="135"/>
      <c r="G32" s="135"/>
      <c r="H32" s="136">
        <v>6725256082.9399996</v>
      </c>
    </row>
    <row r="33" spans="2:8">
      <c r="B33" s="124" t="s">
        <v>656</v>
      </c>
      <c r="C33" s="32" t="s">
        <v>657</v>
      </c>
      <c r="D33" s="134">
        <v>509255027.27999997</v>
      </c>
      <c r="E33" s="135"/>
      <c r="F33" s="135"/>
      <c r="G33" s="135"/>
      <c r="H33" s="136">
        <v>509255027.27999997</v>
      </c>
    </row>
    <row r="34" spans="2:8">
      <c r="B34" s="124" t="s">
        <v>658</v>
      </c>
      <c r="C34" s="32" t="s">
        <v>659</v>
      </c>
      <c r="D34" s="134">
        <v>282336300.99599999</v>
      </c>
      <c r="E34" s="135">
        <v>282336300.99599999</v>
      </c>
      <c r="F34" s="135"/>
      <c r="G34" s="135"/>
      <c r="H34" s="136"/>
    </row>
    <row r="35" spans="2:8">
      <c r="B35" s="124" t="s">
        <v>660</v>
      </c>
      <c r="C35" s="32" t="s">
        <v>661</v>
      </c>
      <c r="D35" s="134">
        <v>0</v>
      </c>
      <c r="E35" s="135"/>
      <c r="F35" s="135"/>
      <c r="G35" s="135"/>
      <c r="H35" s="136"/>
    </row>
    <row r="36" spans="2:8">
      <c r="B36" s="124" t="s">
        <v>626</v>
      </c>
      <c r="C36" s="32" t="s">
        <v>662</v>
      </c>
      <c r="D36" s="134">
        <v>1780413.72</v>
      </c>
      <c r="E36" s="135">
        <v>1780413.72</v>
      </c>
      <c r="F36" s="135"/>
      <c r="G36" s="135"/>
      <c r="H36" s="136"/>
    </row>
    <row r="37" spans="2:8">
      <c r="B37" s="124" t="s">
        <v>628</v>
      </c>
      <c r="C37" s="32" t="s">
        <v>663</v>
      </c>
      <c r="D37" s="134">
        <v>13369462.93</v>
      </c>
      <c r="E37" s="135">
        <v>13369462.93</v>
      </c>
      <c r="F37" s="135"/>
      <c r="G37" s="135"/>
      <c r="H37" s="136"/>
    </row>
    <row r="38" spans="2:8">
      <c r="B38" s="124" t="s">
        <v>664</v>
      </c>
      <c r="C38" s="32" t="s">
        <v>665</v>
      </c>
      <c r="D38" s="134">
        <v>236132632.02399999</v>
      </c>
      <c r="E38" s="135"/>
      <c r="F38" s="135"/>
      <c r="G38" s="135"/>
      <c r="H38" s="136">
        <v>236132632.02399999</v>
      </c>
    </row>
    <row r="39" spans="2:8">
      <c r="B39" s="124" t="s">
        <v>666</v>
      </c>
      <c r="C39" s="32" t="s">
        <v>667</v>
      </c>
      <c r="D39" s="134">
        <v>48310765.200000003</v>
      </c>
      <c r="E39" s="135"/>
      <c r="F39" s="135"/>
      <c r="G39" s="135"/>
      <c r="H39" s="136">
        <v>48310765.200000003</v>
      </c>
    </row>
    <row r="40" spans="2:8">
      <c r="B40" s="124" t="s">
        <v>668</v>
      </c>
      <c r="C40" s="32" t="s">
        <v>669</v>
      </c>
      <c r="D40" s="134">
        <v>160824181.09</v>
      </c>
      <c r="E40" s="135"/>
      <c r="F40" s="135"/>
      <c r="G40" s="135"/>
      <c r="H40" s="136">
        <v>160824181.09</v>
      </c>
    </row>
    <row r="41" spans="2:8">
      <c r="B41" s="124" t="s">
        <v>670</v>
      </c>
      <c r="C41" s="32" t="s">
        <v>671</v>
      </c>
      <c r="D41" s="134">
        <v>0</v>
      </c>
      <c r="E41" s="135"/>
      <c r="F41" s="135"/>
      <c r="G41" s="135"/>
      <c r="H41" s="136"/>
    </row>
    <row r="42" spans="2:8">
      <c r="B42" s="124" t="s">
        <v>672</v>
      </c>
      <c r="C42" s="32" t="s">
        <v>673</v>
      </c>
      <c r="D42" s="134">
        <v>3421304674.3000002</v>
      </c>
      <c r="E42" s="135"/>
      <c r="F42" s="135"/>
      <c r="G42" s="135"/>
      <c r="H42" s="136">
        <v>3421304674.3000002</v>
      </c>
    </row>
    <row r="43" spans="2:8">
      <c r="B43" s="283" t="s">
        <v>674</v>
      </c>
      <c r="C43" s="189" t="s">
        <v>675</v>
      </c>
      <c r="D43" s="283">
        <v>57074296070.711998</v>
      </c>
      <c r="E43" s="283">
        <v>685019737.00600004</v>
      </c>
      <c r="F43" s="283">
        <v>0</v>
      </c>
      <c r="G43" s="283">
        <v>318418</v>
      </c>
      <c r="H43" s="283">
        <v>56388957915.706001</v>
      </c>
    </row>
  </sheetData>
  <mergeCells count="3">
    <mergeCell ref="E4:H4"/>
    <mergeCell ref="D4:D5"/>
    <mergeCell ref="B2:H2"/>
  </mergeCells>
  <pageMargins left="0.7" right="0.7" top="0.75" bottom="0.75" header="0.3" footer="0.3"/>
  <pageSetup paperSize="9" scale="57" orientation="landscape" horizontalDpi="1200" verticalDpi="1200" r:id="rId1"/>
  <headerFooter>
    <oddHeader>&amp;CEN
Annex V</oddHeader>
    <oddFooter>&amp;C&amp;"Calibri"&amp;11&amp;K000000&amp;P_x000D_&amp;1#&amp;"Calibri"&amp;10&amp;K000000 Internal Information</oddFooter>
  </headerFooter>
  <ignoredErrors>
    <ignoredError sqref="C27:C43 C8:C24" numberStoredAsText="1"/>
  </ignoredErrors>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4A7C-7B46-4303-B37D-F071052517FD}">
  <sheetPr codeName="Sheet171">
    <tabColor rgb="FFFFFFFF"/>
  </sheetPr>
  <dimension ref="A1:J50"/>
  <sheetViews>
    <sheetView showGridLines="0" showRowColHeaders="0" workbookViewId="0">
      <pane xSplit="5" ySplit="5" topLeftCell="F6" activePane="bottomRight" state="frozen"/>
      <selection activeCell="B18" sqref="B18"/>
      <selection pane="topRight" activeCell="B18" sqref="B18"/>
      <selection pane="bottomLeft" activeCell="B18" sqref="B18"/>
      <selection pane="bottomRight" activeCell="B18" sqref="B18"/>
    </sheetView>
  </sheetViews>
  <sheetFormatPr defaultColWidth="9.109375" defaultRowHeight="15" customHeight="1"/>
  <cols>
    <col min="1" max="1" width="0.88671875" style="20" customWidth="1"/>
    <col min="2" max="2" width="7.6640625" style="20" customWidth="1"/>
    <col min="3" max="3" width="26.6640625" style="20" customWidth="1"/>
    <col min="4" max="4" width="84.6640625" style="20" bestFit="1" customWidth="1"/>
    <col min="5" max="5" width="6.6640625" style="662" customWidth="1"/>
    <col min="6" max="8" width="19.6640625" style="20" customWidth="1"/>
    <col min="9" max="9" width="9.109375" style="20"/>
    <col min="10" max="10" width="9.109375" style="20" customWidth="1"/>
    <col min="11" max="16384" width="9.109375" style="20"/>
  </cols>
  <sheetData>
    <row r="1" spans="1:10" ht="4.5" customHeight="1">
      <c r="A1" s="661"/>
      <c r="B1" s="661"/>
      <c r="C1" s="661"/>
      <c r="D1" s="661"/>
      <c r="F1" s="661"/>
      <c r="G1" s="661"/>
    </row>
    <row r="2" spans="1:10" ht="27" customHeight="1">
      <c r="A2" s="661"/>
      <c r="B2" s="715" t="s">
        <v>2688</v>
      </c>
      <c r="C2" s="716"/>
      <c r="D2" s="716"/>
      <c r="E2" s="716"/>
      <c r="F2" s="716"/>
      <c r="G2" s="716"/>
      <c r="H2" s="716"/>
      <c r="J2" s="663"/>
    </row>
    <row r="3" spans="1:10" ht="15" customHeight="1">
      <c r="A3" s="661"/>
      <c r="B3" s="704"/>
      <c r="C3" s="704"/>
      <c r="D3" s="704"/>
      <c r="F3" s="661"/>
      <c r="G3" s="661"/>
    </row>
    <row r="4" spans="1:10" ht="44.4" customHeight="1">
      <c r="A4" s="661"/>
      <c r="B4" s="687"/>
      <c r="C4" s="687"/>
      <c r="D4" s="687"/>
      <c r="E4" s="639"/>
      <c r="F4" s="664" t="s">
        <v>2689</v>
      </c>
      <c r="G4" s="664" t="s">
        <v>2690</v>
      </c>
      <c r="H4" s="664" t="s">
        <v>2691</v>
      </c>
    </row>
    <row r="5" spans="1:10" ht="15" customHeight="1">
      <c r="A5" s="661"/>
      <c r="B5" s="687"/>
      <c r="C5" s="687"/>
      <c r="D5" s="687"/>
      <c r="E5" s="31" t="s">
        <v>2654</v>
      </c>
      <c r="F5" s="31" t="s">
        <v>2655</v>
      </c>
      <c r="G5" s="31" t="s">
        <v>2656</v>
      </c>
      <c r="H5" s="31" t="s">
        <v>2657</v>
      </c>
    </row>
    <row r="6" spans="1:10" ht="15" customHeight="1">
      <c r="A6" s="661"/>
      <c r="B6" s="325" t="s">
        <v>2692</v>
      </c>
      <c r="C6" s="325"/>
      <c r="D6" s="325"/>
      <c r="E6" s="31" t="s">
        <v>2662</v>
      </c>
      <c r="F6" s="640"/>
      <c r="G6" s="665"/>
      <c r="H6" s="665"/>
    </row>
    <row r="7" spans="1:10" ht="15" customHeight="1">
      <c r="A7" s="661"/>
      <c r="B7" s="882"/>
      <c r="C7" s="884" t="s">
        <v>2693</v>
      </c>
      <c r="D7" s="885"/>
      <c r="E7" s="31" t="s">
        <v>2655</v>
      </c>
      <c r="F7" s="644">
        <v>2997134412.7199998</v>
      </c>
      <c r="G7" s="644"/>
      <c r="H7" s="644"/>
    </row>
    <row r="8" spans="1:10" ht="15" customHeight="1">
      <c r="A8" s="661"/>
      <c r="B8" s="883"/>
      <c r="C8" s="884" t="s">
        <v>2694</v>
      </c>
      <c r="D8" s="885"/>
      <c r="E8" s="31" t="s">
        <v>2656</v>
      </c>
      <c r="F8" s="644">
        <v>244780177.34</v>
      </c>
      <c r="G8" s="666"/>
      <c r="H8" s="666"/>
    </row>
    <row r="9" spans="1:10" ht="15" customHeight="1">
      <c r="A9" s="661"/>
      <c r="B9" s="883"/>
      <c r="C9" s="884" t="s">
        <v>2695</v>
      </c>
      <c r="D9" s="885"/>
      <c r="E9" s="31" t="s">
        <v>2657</v>
      </c>
      <c r="F9" s="640"/>
      <c r="G9" s="665"/>
      <c r="H9" s="665"/>
    </row>
    <row r="10" spans="1:10" ht="15" customHeight="1">
      <c r="A10" s="661"/>
      <c r="B10" s="883"/>
      <c r="C10" s="884" t="s">
        <v>2696</v>
      </c>
      <c r="D10" s="885"/>
      <c r="E10" s="31" t="s">
        <v>2658</v>
      </c>
      <c r="F10" s="640"/>
      <c r="G10" s="665"/>
      <c r="H10" s="665"/>
    </row>
    <row r="11" spans="1:10" ht="15" customHeight="1">
      <c r="A11" s="661"/>
      <c r="B11" s="883"/>
      <c r="C11" s="884" t="s">
        <v>2697</v>
      </c>
      <c r="D11" s="885"/>
      <c r="E11" s="31" t="s">
        <v>2659</v>
      </c>
      <c r="F11" s="640"/>
      <c r="G11" s="665"/>
      <c r="H11" s="665"/>
    </row>
    <row r="12" spans="1:10" ht="15" customHeight="1">
      <c r="A12" s="661"/>
      <c r="B12" s="883"/>
      <c r="C12" s="886" t="s">
        <v>2698</v>
      </c>
      <c r="D12" s="887"/>
      <c r="E12" s="31" t="s">
        <v>2660</v>
      </c>
      <c r="F12" s="644">
        <v>508671052.81999999</v>
      </c>
      <c r="G12" s="666"/>
      <c r="H12" s="666"/>
    </row>
    <row r="13" spans="1:10" ht="15" customHeight="1">
      <c r="A13" s="661"/>
      <c r="B13" s="883"/>
      <c r="C13" s="884" t="s">
        <v>2699</v>
      </c>
      <c r="D13" s="885"/>
      <c r="E13" s="31" t="s">
        <v>2670</v>
      </c>
      <c r="F13" s="640"/>
      <c r="G13" s="665"/>
      <c r="H13" s="665"/>
    </row>
    <row r="14" spans="1:10" ht="15" customHeight="1">
      <c r="A14" s="661"/>
      <c r="B14" s="883"/>
      <c r="C14" s="884" t="s">
        <v>2700</v>
      </c>
      <c r="D14" s="885"/>
      <c r="E14" s="31" t="s">
        <v>2672</v>
      </c>
      <c r="F14" s="640"/>
      <c r="G14" s="665"/>
      <c r="H14" s="665"/>
    </row>
    <row r="15" spans="1:10" ht="15" customHeight="1">
      <c r="A15" s="661"/>
      <c r="B15" s="885"/>
      <c r="C15" s="884" t="s">
        <v>2701</v>
      </c>
      <c r="D15" s="885"/>
      <c r="E15" s="31" t="s">
        <v>2674</v>
      </c>
      <c r="F15" s="644">
        <v>3750585642.8800001</v>
      </c>
      <c r="G15" s="666"/>
      <c r="H15" s="666"/>
    </row>
    <row r="16" spans="1:10" ht="15" customHeight="1">
      <c r="A16" s="661"/>
      <c r="B16" s="280" t="s">
        <v>2702</v>
      </c>
      <c r="C16" s="280"/>
      <c r="D16" s="280"/>
      <c r="E16" s="31" t="s">
        <v>2703</v>
      </c>
      <c r="F16" s="640"/>
      <c r="G16" s="665"/>
      <c r="H16" s="665"/>
    </row>
    <row r="17" spans="1:8" ht="15" customHeight="1">
      <c r="A17" s="661"/>
      <c r="B17" s="882"/>
      <c r="C17" s="884" t="s">
        <v>2704</v>
      </c>
      <c r="D17" s="885"/>
      <c r="E17" s="31" t="s">
        <v>2676</v>
      </c>
      <c r="F17" s="644">
        <v>2350000000</v>
      </c>
      <c r="G17" s="666"/>
      <c r="H17" s="666"/>
    </row>
    <row r="18" spans="1:8" ht="15" customHeight="1">
      <c r="A18" s="661"/>
      <c r="B18" s="883"/>
      <c r="C18" s="884" t="s">
        <v>2705</v>
      </c>
      <c r="D18" s="885"/>
      <c r="E18" s="31" t="s">
        <v>2678</v>
      </c>
      <c r="F18" s="644"/>
      <c r="G18" s="666"/>
      <c r="H18" s="666"/>
    </row>
    <row r="19" spans="1:8" ht="15" customHeight="1">
      <c r="A19" s="661"/>
      <c r="B19" s="883"/>
      <c r="C19" s="884" t="s">
        <v>2706</v>
      </c>
      <c r="D19" s="885"/>
      <c r="E19" s="31" t="s">
        <v>2681</v>
      </c>
      <c r="F19" s="644"/>
      <c r="G19" s="666"/>
      <c r="H19" s="666"/>
    </row>
    <row r="20" spans="1:8" ht="15" customHeight="1">
      <c r="A20" s="661"/>
      <c r="B20" s="883"/>
      <c r="C20" s="884" t="s">
        <v>2707</v>
      </c>
      <c r="D20" s="885"/>
      <c r="E20" s="31" t="s">
        <v>2683</v>
      </c>
      <c r="F20" s="644"/>
      <c r="G20" s="666"/>
      <c r="H20" s="666"/>
    </row>
    <row r="21" spans="1:8" ht="15" customHeight="1">
      <c r="A21" s="661"/>
      <c r="B21" s="883"/>
      <c r="C21" s="884" t="s">
        <v>2708</v>
      </c>
      <c r="D21" s="885"/>
      <c r="E21" s="31" t="s">
        <v>2685</v>
      </c>
      <c r="F21" s="644"/>
      <c r="G21" s="666"/>
      <c r="H21" s="666"/>
    </row>
    <row r="22" spans="1:8" ht="15" customHeight="1">
      <c r="A22" s="661"/>
      <c r="B22" s="883"/>
      <c r="C22" s="884" t="s">
        <v>2709</v>
      </c>
      <c r="D22" s="885"/>
      <c r="E22" s="31" t="s">
        <v>2687</v>
      </c>
      <c r="F22" s="644"/>
      <c r="G22" s="666"/>
      <c r="H22" s="666"/>
    </row>
    <row r="23" spans="1:8" ht="15" customHeight="1">
      <c r="A23" s="661"/>
      <c r="B23" s="883"/>
      <c r="C23" s="884" t="s">
        <v>2710</v>
      </c>
      <c r="D23" s="885"/>
      <c r="E23" s="31" t="s">
        <v>2711</v>
      </c>
      <c r="F23" s="644"/>
      <c r="G23" s="666"/>
      <c r="H23" s="666"/>
    </row>
    <row r="24" spans="1:8" ht="15" customHeight="1">
      <c r="A24" s="661"/>
      <c r="B24" s="883"/>
      <c r="C24" s="884" t="s">
        <v>2712</v>
      </c>
      <c r="D24" s="885"/>
      <c r="E24" s="31" t="s">
        <v>2713</v>
      </c>
      <c r="F24" s="640"/>
      <c r="G24" s="665"/>
      <c r="H24" s="665"/>
    </row>
    <row r="25" spans="1:8" ht="15" customHeight="1">
      <c r="A25" s="661"/>
      <c r="B25" s="883"/>
      <c r="C25" s="884" t="s">
        <v>2714</v>
      </c>
      <c r="D25" s="885"/>
      <c r="E25" s="31" t="s">
        <v>2715</v>
      </c>
      <c r="F25" s="640"/>
      <c r="G25" s="665"/>
      <c r="H25" s="665"/>
    </row>
    <row r="26" spans="1:8" ht="15" customHeight="1">
      <c r="A26" s="661"/>
      <c r="B26" s="883"/>
      <c r="C26" s="884" t="s">
        <v>2716</v>
      </c>
      <c r="D26" s="883"/>
      <c r="E26" s="31" t="s">
        <v>2717</v>
      </c>
      <c r="F26" s="644">
        <v>2350000000</v>
      </c>
      <c r="G26" s="666"/>
      <c r="H26" s="666"/>
    </row>
    <row r="27" spans="1:8" ht="15" customHeight="1">
      <c r="A27" s="661"/>
      <c r="B27" s="885"/>
      <c r="C27" s="648"/>
      <c r="D27" s="649" t="s">
        <v>2718</v>
      </c>
      <c r="E27" s="31" t="s">
        <v>2719</v>
      </c>
      <c r="F27" s="644">
        <v>2350000000</v>
      </c>
      <c r="G27" s="666"/>
      <c r="H27" s="666"/>
    </row>
    <row r="28" spans="1:8" ht="15" customHeight="1">
      <c r="A28" s="661"/>
      <c r="B28" s="280" t="s">
        <v>2720</v>
      </c>
      <c r="C28" s="280"/>
      <c r="D28" s="280"/>
      <c r="E28" s="31" t="s">
        <v>2721</v>
      </c>
      <c r="F28" s="640"/>
      <c r="G28" s="665"/>
      <c r="H28" s="665"/>
    </row>
    <row r="29" spans="1:8" ht="15" customHeight="1">
      <c r="A29" s="661"/>
      <c r="B29" s="882"/>
      <c r="C29" s="884" t="s">
        <v>2722</v>
      </c>
      <c r="D29" s="885"/>
      <c r="E29" s="31" t="s">
        <v>2723</v>
      </c>
      <c r="F29" s="644">
        <v>6100585642.8800001</v>
      </c>
      <c r="G29" s="666"/>
      <c r="H29" s="666"/>
    </row>
    <row r="30" spans="1:8" ht="15" customHeight="1">
      <c r="A30" s="661"/>
      <c r="B30" s="883"/>
      <c r="C30" s="884" t="s">
        <v>2724</v>
      </c>
      <c r="D30" s="885"/>
      <c r="E30" s="31" t="s">
        <v>2725</v>
      </c>
      <c r="F30" s="667"/>
      <c r="G30" s="668"/>
      <c r="H30" s="669"/>
    </row>
    <row r="31" spans="1:8" ht="15" customHeight="1">
      <c r="A31" s="661"/>
      <c r="B31" s="883"/>
      <c r="C31" s="884" t="s">
        <v>2726</v>
      </c>
      <c r="D31" s="885"/>
      <c r="E31" s="31" t="s">
        <v>2727</v>
      </c>
      <c r="F31" s="670"/>
      <c r="G31" s="671"/>
      <c r="H31" s="672"/>
    </row>
    <row r="32" spans="1:8" ht="15" customHeight="1">
      <c r="A32" s="661"/>
      <c r="B32" s="883"/>
      <c r="C32" s="884" t="s">
        <v>2728</v>
      </c>
      <c r="D32" s="885"/>
      <c r="E32" s="31" t="s">
        <v>2729</v>
      </c>
      <c r="F32" s="673"/>
      <c r="G32" s="674"/>
      <c r="H32" s="675"/>
    </row>
    <row r="33" spans="1:8" ht="15" customHeight="1">
      <c r="A33" s="661"/>
      <c r="B33" s="883"/>
      <c r="C33" s="884" t="s">
        <v>2730</v>
      </c>
      <c r="D33" s="883"/>
      <c r="E33" s="31" t="s">
        <v>2731</v>
      </c>
      <c r="F33" s="670">
        <v>6100585642.8800001</v>
      </c>
      <c r="G33" s="671"/>
      <c r="H33" s="676"/>
    </row>
    <row r="34" spans="1:8" ht="15" customHeight="1">
      <c r="A34" s="661"/>
      <c r="B34" s="885"/>
      <c r="C34" s="648"/>
      <c r="D34" s="649" t="s">
        <v>2732</v>
      </c>
      <c r="E34" s="31" t="s">
        <v>2733</v>
      </c>
      <c r="F34" s="670">
        <v>6100585642.8800001</v>
      </c>
      <c r="G34" s="674"/>
      <c r="H34" s="672"/>
    </row>
    <row r="35" spans="1:8" ht="15" customHeight="1">
      <c r="A35" s="661"/>
      <c r="B35" s="280" t="s">
        <v>2734</v>
      </c>
      <c r="C35" s="280"/>
      <c r="D35" s="280"/>
      <c r="E35" s="31" t="s">
        <v>2735</v>
      </c>
      <c r="F35" s="673"/>
      <c r="G35" s="674"/>
      <c r="H35" s="675"/>
    </row>
    <row r="36" spans="1:8" ht="15" customHeight="1">
      <c r="A36" s="661"/>
      <c r="B36" s="882"/>
      <c r="C36" s="884" t="s">
        <v>2736</v>
      </c>
      <c r="D36" s="885"/>
      <c r="E36" s="31" t="s">
        <v>2737</v>
      </c>
      <c r="F36" s="670">
        <v>12156315342.34</v>
      </c>
      <c r="G36" s="671"/>
      <c r="H36" s="676">
        <v>12156315342.34</v>
      </c>
    </row>
    <row r="37" spans="1:8" ht="15" customHeight="1">
      <c r="A37" s="661"/>
      <c r="B37" s="885"/>
      <c r="C37" s="884" t="s">
        <v>2738</v>
      </c>
      <c r="D37" s="885"/>
      <c r="E37" s="31" t="s">
        <v>2739</v>
      </c>
      <c r="F37" s="670">
        <v>58361486140.330002</v>
      </c>
      <c r="G37" s="671"/>
      <c r="H37" s="676">
        <v>58361486140.330002</v>
      </c>
    </row>
    <row r="38" spans="1:8" ht="15" customHeight="1">
      <c r="A38" s="661"/>
      <c r="B38" s="280" t="s">
        <v>2740</v>
      </c>
      <c r="C38" s="280"/>
      <c r="D38" s="280"/>
      <c r="E38" s="31" t="s">
        <v>2741</v>
      </c>
      <c r="F38" s="673"/>
      <c r="G38" s="674"/>
      <c r="H38" s="677"/>
    </row>
    <row r="39" spans="1:8" ht="15" customHeight="1">
      <c r="A39" s="661"/>
      <c r="B39" s="882"/>
      <c r="C39" s="884" t="s">
        <v>2742</v>
      </c>
      <c r="D39" s="883"/>
      <c r="E39" s="31" t="s">
        <v>2743</v>
      </c>
      <c r="F39" s="678">
        <v>0.50180000000000002</v>
      </c>
      <c r="G39" s="679"/>
      <c r="H39" s="680">
        <v>0.50180000000000002</v>
      </c>
    </row>
    <row r="40" spans="1:8" ht="15" customHeight="1">
      <c r="A40" s="661"/>
      <c r="B40" s="883"/>
      <c r="C40" s="648"/>
      <c r="D40" s="649" t="s">
        <v>2744</v>
      </c>
      <c r="E40" s="31" t="s">
        <v>2745</v>
      </c>
      <c r="F40" s="678">
        <v>0.50180000000000002</v>
      </c>
      <c r="G40" s="674"/>
      <c r="H40" s="681"/>
    </row>
    <row r="41" spans="1:8" ht="15" customHeight="1">
      <c r="A41" s="661"/>
      <c r="B41" s="883"/>
      <c r="C41" s="884" t="s">
        <v>2746</v>
      </c>
      <c r="D41" s="883"/>
      <c r="E41" s="31" t="s">
        <v>2747</v>
      </c>
      <c r="F41" s="678">
        <v>0.1045</v>
      </c>
      <c r="G41" s="679"/>
      <c r="H41" s="682">
        <v>0.1045</v>
      </c>
    </row>
    <row r="42" spans="1:8" ht="15" customHeight="1">
      <c r="A42" s="661"/>
      <c r="B42" s="883"/>
      <c r="C42" s="648"/>
      <c r="D42" s="649" t="s">
        <v>2748</v>
      </c>
      <c r="E42" s="31" t="s">
        <v>2749</v>
      </c>
      <c r="F42" s="678">
        <v>0.1045</v>
      </c>
      <c r="G42" s="674"/>
      <c r="H42" s="683"/>
    </row>
    <row r="43" spans="1:8" ht="15" customHeight="1">
      <c r="A43" s="661"/>
      <c r="B43" s="883"/>
      <c r="C43" s="884" t="s">
        <v>2750</v>
      </c>
      <c r="D43" s="885"/>
      <c r="E43" s="31" t="s">
        <v>2751</v>
      </c>
      <c r="F43" s="678"/>
      <c r="G43" s="679"/>
      <c r="H43" s="683"/>
    </row>
    <row r="44" spans="1:8" ht="15" customHeight="1">
      <c r="A44" s="661"/>
      <c r="B44" s="883"/>
      <c r="C44" s="884" t="s">
        <v>2752</v>
      </c>
      <c r="D44" s="883"/>
      <c r="E44" s="31" t="s">
        <v>2753</v>
      </c>
      <c r="F44" s="673"/>
      <c r="G44" s="679"/>
      <c r="H44" s="683"/>
    </row>
    <row r="45" spans="1:8" ht="15" customHeight="1">
      <c r="A45" s="661"/>
      <c r="B45" s="883"/>
      <c r="C45" s="889"/>
      <c r="D45" s="649" t="s">
        <v>2754</v>
      </c>
      <c r="E45" s="31" t="s">
        <v>2755</v>
      </c>
      <c r="F45" s="673"/>
      <c r="G45" s="679"/>
      <c r="H45" s="683"/>
    </row>
    <row r="46" spans="1:8" ht="15" customHeight="1">
      <c r="A46" s="661"/>
      <c r="B46" s="883"/>
      <c r="C46" s="890"/>
      <c r="D46" s="684" t="s">
        <v>2756</v>
      </c>
      <c r="E46" s="31" t="s">
        <v>2757</v>
      </c>
      <c r="F46" s="673"/>
      <c r="G46" s="679"/>
      <c r="H46" s="683"/>
    </row>
    <row r="47" spans="1:8" ht="15" customHeight="1">
      <c r="A47" s="661"/>
      <c r="B47" s="883"/>
      <c r="C47" s="890"/>
      <c r="D47" s="684" t="s">
        <v>2758</v>
      </c>
      <c r="E47" s="31" t="s">
        <v>2759</v>
      </c>
      <c r="F47" s="673"/>
      <c r="G47" s="679"/>
      <c r="H47" s="683"/>
    </row>
    <row r="48" spans="1:8" ht="15" customHeight="1">
      <c r="A48" s="661"/>
      <c r="B48" s="885"/>
      <c r="C48" s="891"/>
      <c r="D48" s="684" t="s">
        <v>2760</v>
      </c>
      <c r="E48" s="31" t="s">
        <v>2761</v>
      </c>
      <c r="F48" s="673"/>
      <c r="G48" s="679"/>
      <c r="H48" s="683"/>
    </row>
    <row r="49" spans="1:8" ht="15" customHeight="1">
      <c r="A49" s="661"/>
      <c r="B49" s="280" t="s">
        <v>2762</v>
      </c>
      <c r="C49" s="280"/>
      <c r="D49" s="280"/>
      <c r="E49" s="31" t="s">
        <v>2763</v>
      </c>
      <c r="F49" s="673"/>
      <c r="G49" s="674"/>
      <c r="H49" s="683"/>
    </row>
    <row r="50" spans="1:8" ht="15" customHeight="1">
      <c r="A50" s="661"/>
      <c r="B50" s="685"/>
      <c r="C50" s="888" t="s">
        <v>2764</v>
      </c>
      <c r="D50" s="883"/>
      <c r="E50" s="31" t="s">
        <v>2765</v>
      </c>
      <c r="F50" s="686"/>
      <c r="G50" s="666"/>
      <c r="H50" s="681"/>
    </row>
  </sheetData>
  <mergeCells count="39">
    <mergeCell ref="C50:D50"/>
    <mergeCell ref="B36:B37"/>
    <mergeCell ref="C36:D36"/>
    <mergeCell ref="C37:D37"/>
    <mergeCell ref="B39:B48"/>
    <mergeCell ref="C39:D39"/>
    <mergeCell ref="C41:D41"/>
    <mergeCell ref="C43:D43"/>
    <mergeCell ref="C44:D44"/>
    <mergeCell ref="C45:C48"/>
    <mergeCell ref="B29:B34"/>
    <mergeCell ref="C29:D29"/>
    <mergeCell ref="C30:D30"/>
    <mergeCell ref="C31:D31"/>
    <mergeCell ref="C32:D32"/>
    <mergeCell ref="C33:D33"/>
    <mergeCell ref="B17:B27"/>
    <mergeCell ref="C17:D17"/>
    <mergeCell ref="C18:D18"/>
    <mergeCell ref="C19:D19"/>
    <mergeCell ref="C20:D20"/>
    <mergeCell ref="C21:D21"/>
    <mergeCell ref="C22:D22"/>
    <mergeCell ref="C23:D23"/>
    <mergeCell ref="C24:D24"/>
    <mergeCell ref="C25:D25"/>
    <mergeCell ref="C26:D26"/>
    <mergeCell ref="B2:H2"/>
    <mergeCell ref="B3:D3"/>
    <mergeCell ref="B7:B15"/>
    <mergeCell ref="C7:D7"/>
    <mergeCell ref="C8:D8"/>
    <mergeCell ref="C9:D9"/>
    <mergeCell ref="C10:D10"/>
    <mergeCell ref="C11:D11"/>
    <mergeCell ref="C12:D12"/>
    <mergeCell ref="C13:D13"/>
    <mergeCell ref="C14:D14"/>
    <mergeCell ref="C15:D15"/>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114689" r:id="rId3" name="aguWaterMark">
          <controlPr defaultSize="0" disabled="1" autoLine="0" autoPict="0" r:id="rId4">
            <anchor moveWithCells="1">
              <from>
                <xdr:col>1</xdr:col>
                <xdr:colOff>0</xdr:colOff>
                <xdr:row>3</xdr:row>
                <xdr:rowOff>0</xdr:rowOff>
              </from>
              <to>
                <xdr:col>16</xdr:col>
                <xdr:colOff>464820</xdr:colOff>
                <xdr:row>4</xdr:row>
                <xdr:rowOff>106680</xdr:rowOff>
              </to>
            </anchor>
          </controlPr>
        </control>
      </mc:Choice>
      <mc:Fallback>
        <control shapeId="114689" r:id="rId3" name="aguWaterMark"/>
      </mc:Fallback>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4">
    <tabColor rgb="FFFFFFFF"/>
    <pageSetUpPr fitToPage="1"/>
  </sheetPr>
  <dimension ref="B1:H18"/>
  <sheetViews>
    <sheetView showRowColHeaders="0" zoomScaleNormal="100" workbookViewId="0">
      <selection activeCell="B18" sqref="B18"/>
    </sheetView>
  </sheetViews>
  <sheetFormatPr defaultColWidth="9.33203125" defaultRowHeight="14.4"/>
  <cols>
    <col min="1" max="1" width="2.5546875" style="342" customWidth="1"/>
    <col min="2" max="2" width="96.6640625" style="342" customWidth="1"/>
    <col min="3" max="3" width="4.5546875" style="342" bestFit="1" customWidth="1"/>
    <col min="4" max="4" width="18.5546875" style="344" customWidth="1"/>
    <col min="5" max="8" width="18.5546875" style="342" customWidth="1"/>
    <col min="9" max="9" width="25.44140625" style="342" customWidth="1"/>
    <col min="10" max="16384" width="9.33203125" style="342"/>
  </cols>
  <sheetData>
    <row r="1" spans="2:8" ht="10.199999999999999" customHeight="1"/>
    <row r="2" spans="2:8" s="387" customFormat="1" ht="28.2" customHeight="1">
      <c r="B2" s="715" t="s">
        <v>676</v>
      </c>
      <c r="C2" s="716"/>
      <c r="D2" s="716"/>
      <c r="E2" s="716"/>
      <c r="F2" s="716"/>
      <c r="G2" s="716"/>
      <c r="H2" s="716"/>
    </row>
    <row r="3" spans="2:8" ht="14.7" customHeight="1">
      <c r="B3" s="388"/>
      <c r="C3" s="388"/>
    </row>
    <row r="4" spans="2:8">
      <c r="D4" s="723" t="s">
        <v>525</v>
      </c>
      <c r="E4" s="298" t="s">
        <v>677</v>
      </c>
      <c r="F4" s="297"/>
      <c r="G4" s="297"/>
      <c r="H4" s="302"/>
    </row>
    <row r="5" spans="2:8" ht="28.8">
      <c r="D5" s="724"/>
      <c r="E5" s="298" t="s">
        <v>678</v>
      </c>
      <c r="F5" s="298" t="s">
        <v>679</v>
      </c>
      <c r="G5" s="298" t="s">
        <v>680</v>
      </c>
      <c r="H5" s="315" t="s">
        <v>681</v>
      </c>
    </row>
    <row r="6" spans="2:8">
      <c r="C6" s="32" t="s">
        <v>503</v>
      </c>
      <c r="D6" s="186" t="s">
        <v>504</v>
      </c>
      <c r="E6" s="186" t="s">
        <v>505</v>
      </c>
      <c r="F6" s="186" t="s">
        <v>506</v>
      </c>
      <c r="G6" s="186" t="s">
        <v>527</v>
      </c>
      <c r="H6" s="186" t="s">
        <v>528</v>
      </c>
    </row>
    <row r="7" spans="2:8" ht="14.7" customHeight="1">
      <c r="B7" s="141" t="s">
        <v>682</v>
      </c>
      <c r="C7" s="186">
        <v>1</v>
      </c>
      <c r="D7" s="141">
        <v>57004485793.475899</v>
      </c>
      <c r="E7" s="138">
        <v>53373947505.097298</v>
      </c>
      <c r="F7" s="139">
        <v>316839759.46359998</v>
      </c>
      <c r="G7" s="138">
        <v>3299927891.9149995</v>
      </c>
      <c r="H7" s="138">
        <v>13770637</v>
      </c>
    </row>
    <row r="8" spans="2:8">
      <c r="B8" s="141" t="s">
        <v>683</v>
      </c>
      <c r="C8" s="186">
        <v>2</v>
      </c>
      <c r="D8" s="141">
        <v>685338155.0059967</v>
      </c>
      <c r="E8" s="138">
        <v>-3.337860107421875E-6</v>
      </c>
      <c r="F8" s="139">
        <v>0</v>
      </c>
      <c r="G8" s="138">
        <v>685019737.00600004</v>
      </c>
      <c r="H8" s="138">
        <v>318418</v>
      </c>
    </row>
    <row r="9" spans="2:8">
      <c r="B9" s="141" t="s">
        <v>684</v>
      </c>
      <c r="C9" s="186">
        <v>3</v>
      </c>
      <c r="D9" s="141">
        <v>56319147638.469902</v>
      </c>
      <c r="E9" s="138">
        <v>53373947505.097298</v>
      </c>
      <c r="F9" s="139">
        <v>316839759.46359998</v>
      </c>
      <c r="G9" s="138">
        <v>2614908154.9089994</v>
      </c>
      <c r="H9" s="138">
        <v>13452219</v>
      </c>
    </row>
    <row r="10" spans="2:8">
      <c r="B10" s="141" t="s">
        <v>685</v>
      </c>
      <c r="C10" s="186">
        <v>4</v>
      </c>
      <c r="D10" s="141">
        <v>2691397880.7399998</v>
      </c>
      <c r="E10" s="138">
        <v>2691397880.7399998</v>
      </c>
      <c r="F10" s="139"/>
      <c r="G10" s="138"/>
      <c r="H10" s="140"/>
    </row>
    <row r="11" spans="2:8">
      <c r="B11" s="137" t="s">
        <v>686</v>
      </c>
      <c r="C11" s="186">
        <v>5</v>
      </c>
      <c r="D11" s="141">
        <v>-1342329.8899000001</v>
      </c>
      <c r="E11" s="138">
        <v>-1342329.8899000001</v>
      </c>
      <c r="F11" s="139"/>
      <c r="G11" s="138"/>
      <c r="H11" s="140"/>
    </row>
    <row r="12" spans="2:8">
      <c r="B12" s="137" t="s">
        <v>687</v>
      </c>
      <c r="C12" s="186">
        <v>6</v>
      </c>
      <c r="D12" s="141">
        <v>0</v>
      </c>
      <c r="E12" s="138"/>
      <c r="F12" s="139"/>
      <c r="G12" s="138"/>
      <c r="H12" s="140"/>
    </row>
    <row r="13" spans="2:8">
      <c r="B13" s="137" t="s">
        <v>688</v>
      </c>
      <c r="C13" s="186">
        <v>7</v>
      </c>
      <c r="D13" s="141">
        <v>170638618.07100001</v>
      </c>
      <c r="E13" s="138">
        <v>170638618.07100001</v>
      </c>
      <c r="F13" s="139"/>
      <c r="G13" s="138"/>
      <c r="H13" s="140"/>
    </row>
    <row r="14" spans="2:8">
      <c r="B14" s="137" t="s">
        <v>689</v>
      </c>
      <c r="C14" s="186">
        <v>8</v>
      </c>
      <c r="D14" s="141">
        <v>0</v>
      </c>
      <c r="E14" s="138"/>
      <c r="F14" s="139"/>
      <c r="G14" s="138"/>
      <c r="H14" s="140"/>
    </row>
    <row r="15" spans="2:8">
      <c r="B15" s="137" t="s">
        <v>690</v>
      </c>
      <c r="C15" s="186">
        <v>9</v>
      </c>
      <c r="D15" s="141">
        <v>0</v>
      </c>
      <c r="E15" s="138"/>
      <c r="F15" s="139"/>
      <c r="G15" s="138"/>
      <c r="H15" s="140"/>
    </row>
    <row r="16" spans="2:8">
      <c r="B16" s="137" t="s">
        <v>691</v>
      </c>
      <c r="C16" s="186">
        <v>10</v>
      </c>
      <c r="D16" s="141">
        <v>-316839759.46359998</v>
      </c>
      <c r="E16" s="138">
        <v>-316839759.46359998</v>
      </c>
      <c r="F16" s="139"/>
      <c r="G16" s="138"/>
      <c r="H16" s="140"/>
    </row>
    <row r="17" spans="2:8">
      <c r="B17" s="137" t="s">
        <v>692</v>
      </c>
      <c r="C17" s="186">
        <v>11</v>
      </c>
      <c r="D17" s="141">
        <v>0</v>
      </c>
      <c r="E17" s="138"/>
      <c r="F17" s="139"/>
      <c r="G17" s="138"/>
      <c r="H17" s="140"/>
    </row>
    <row r="18" spans="2:8">
      <c r="B18" s="283" t="s">
        <v>693</v>
      </c>
      <c r="C18" s="189">
        <v>12</v>
      </c>
      <c r="D18" s="283">
        <v>56319147638.469902</v>
      </c>
      <c r="E18" s="283">
        <v>53373947505.097298</v>
      </c>
      <c r="F18" s="283">
        <v>316839759.46359998</v>
      </c>
      <c r="G18" s="283">
        <v>2614908154.9089994</v>
      </c>
      <c r="H18" s="283">
        <v>13452219</v>
      </c>
    </row>
  </sheetData>
  <mergeCells count="2">
    <mergeCell ref="D4:D5"/>
    <mergeCell ref="B2:H2"/>
  </mergeCells>
  <pageMargins left="0.70866141732283472" right="0.70866141732283472" top="0.74803149606299213" bottom="0.74803149606299213" header="0.31496062992125984" footer="0.31496062992125984"/>
  <pageSetup paperSize="9" scale="66" orientation="landscape" horizontalDpi="1200" verticalDpi="1200" r:id="rId1"/>
  <headerFooter>
    <oddHeader>&amp;CEN
Annex V</oddHeader>
    <oddFooter>&amp;C&amp;"Calibri"&amp;11&amp;K000000&amp;P_x000D_&amp;1#&amp;"Calibri"&amp;10&amp;K000000 Internal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5">
    <tabColor rgb="FFFFFFFF"/>
    <pageSetUpPr fitToPage="1"/>
  </sheetPr>
  <dimension ref="B1:J17"/>
  <sheetViews>
    <sheetView showRowColHeaders="0" workbookViewId="0">
      <selection activeCell="B18" sqref="B18"/>
    </sheetView>
  </sheetViews>
  <sheetFormatPr defaultColWidth="9.33203125" defaultRowHeight="14.4"/>
  <cols>
    <col min="1" max="1" width="2.5546875" style="342" customWidth="1"/>
    <col min="2" max="2" width="4.5546875" style="342" bestFit="1" customWidth="1"/>
    <col min="3" max="3" width="37.5546875" style="342" customWidth="1"/>
    <col min="4" max="4" width="21.6640625" style="342" customWidth="1"/>
    <col min="5" max="9" width="18.5546875" style="342" customWidth="1"/>
    <col min="10" max="10" width="50.5546875" style="342" customWidth="1"/>
    <col min="11" max="16384" width="9.33203125" style="342"/>
  </cols>
  <sheetData>
    <row r="1" spans="2:10" ht="10.199999999999999" customHeight="1"/>
    <row r="2" spans="2:10" ht="28.2" customHeight="1">
      <c r="B2"/>
      <c r="C2" s="122" t="s">
        <v>694</v>
      </c>
      <c r="D2" s="122"/>
      <c r="E2" s="122"/>
      <c r="F2" s="122"/>
      <c r="G2" s="122"/>
      <c r="H2" s="122"/>
      <c r="I2" s="122"/>
      <c r="J2" s="122"/>
    </row>
    <row r="3" spans="2:10" s="387" customFormat="1" ht="14.7" customHeight="1"/>
    <row r="5" spans="2:10" ht="14.7" customHeight="1">
      <c r="C5" s="719" t="s">
        <v>695</v>
      </c>
      <c r="D5" s="298" t="s">
        <v>696</v>
      </c>
      <c r="E5" s="717" t="s">
        <v>697</v>
      </c>
      <c r="F5" s="718"/>
      <c r="G5" s="718"/>
      <c r="H5" s="718"/>
      <c r="I5" s="725"/>
      <c r="J5" s="726" t="s">
        <v>698</v>
      </c>
    </row>
    <row r="6" spans="2:10" ht="43.2">
      <c r="C6" s="720"/>
      <c r="D6" s="298"/>
      <c r="E6" s="298" t="s">
        <v>699</v>
      </c>
      <c r="F6" s="298" t="s">
        <v>700</v>
      </c>
      <c r="G6" s="298" t="s">
        <v>701</v>
      </c>
      <c r="H6" s="298" t="s">
        <v>702</v>
      </c>
      <c r="I6" s="298" t="s">
        <v>703</v>
      </c>
      <c r="J6" s="727"/>
    </row>
    <row r="7" spans="2:10">
      <c r="B7" s="32" t="s">
        <v>503</v>
      </c>
      <c r="C7" s="186" t="s">
        <v>504</v>
      </c>
      <c r="D7" s="32" t="s">
        <v>505</v>
      </c>
      <c r="E7" s="186" t="s">
        <v>506</v>
      </c>
      <c r="F7" s="186" t="s">
        <v>527</v>
      </c>
      <c r="G7" s="186" t="s">
        <v>528</v>
      </c>
      <c r="H7" s="186" t="s">
        <v>590</v>
      </c>
      <c r="I7" s="186" t="s">
        <v>592</v>
      </c>
      <c r="J7" s="32" t="s">
        <v>704</v>
      </c>
    </row>
    <row r="8" spans="2:10">
      <c r="B8" s="32">
        <v>1</v>
      </c>
      <c r="C8" s="92" t="s">
        <v>705</v>
      </c>
      <c r="D8" s="93" t="s">
        <v>699</v>
      </c>
      <c r="E8" s="94" t="s">
        <v>706</v>
      </c>
      <c r="F8" s="94"/>
      <c r="G8" s="94"/>
      <c r="H8" s="94"/>
      <c r="I8" s="94"/>
      <c r="J8" s="94" t="s">
        <v>707</v>
      </c>
    </row>
    <row r="9" spans="2:10">
      <c r="B9" s="32">
        <v>2</v>
      </c>
      <c r="C9" s="92" t="s">
        <v>708</v>
      </c>
      <c r="D9" s="93" t="s">
        <v>699</v>
      </c>
      <c r="E9" s="94" t="s">
        <v>706</v>
      </c>
      <c r="F9" s="94"/>
      <c r="G9" s="94"/>
      <c r="H9" s="94"/>
      <c r="I9" s="94"/>
      <c r="J9" s="94" t="s">
        <v>707</v>
      </c>
    </row>
    <row r="10" spans="2:10">
      <c r="B10" s="32">
        <v>3</v>
      </c>
      <c r="C10" s="92" t="s">
        <v>2118</v>
      </c>
      <c r="D10" s="93" t="s">
        <v>699</v>
      </c>
      <c r="E10" s="94" t="s">
        <v>706</v>
      </c>
      <c r="F10" s="94"/>
      <c r="G10" s="94"/>
      <c r="H10" s="94"/>
      <c r="I10" s="94"/>
      <c r="J10" s="94" t="s">
        <v>709</v>
      </c>
    </row>
    <row r="11" spans="2:10">
      <c r="B11" s="32">
        <v>3</v>
      </c>
      <c r="C11" s="92" t="s">
        <v>2119</v>
      </c>
      <c r="D11" s="93" t="s">
        <v>699</v>
      </c>
      <c r="E11" s="94" t="s">
        <v>706</v>
      </c>
      <c r="F11" s="94"/>
      <c r="G11" s="94"/>
      <c r="H11" s="94"/>
      <c r="I11" s="94"/>
      <c r="J11" s="94" t="s">
        <v>707</v>
      </c>
    </row>
    <row r="12" spans="2:10">
      <c r="B12" s="32">
        <v>5</v>
      </c>
      <c r="C12" s="92" t="s">
        <v>2362</v>
      </c>
      <c r="D12" s="93" t="s">
        <v>699</v>
      </c>
      <c r="E12" s="94" t="s">
        <v>706</v>
      </c>
      <c r="F12" s="94"/>
      <c r="G12" s="94"/>
      <c r="H12" s="94"/>
      <c r="I12" s="94"/>
      <c r="J12" s="94" t="s">
        <v>2363</v>
      </c>
    </row>
    <row r="13" spans="2:10">
      <c r="B13" s="32">
        <v>4</v>
      </c>
      <c r="C13" s="92" t="s">
        <v>2364</v>
      </c>
      <c r="D13" s="93" t="s">
        <v>699</v>
      </c>
      <c r="E13" s="94" t="s">
        <v>706</v>
      </c>
      <c r="F13" s="94"/>
      <c r="G13" s="94"/>
      <c r="H13" s="94"/>
      <c r="I13" s="94"/>
      <c r="J13" s="94" t="s">
        <v>710</v>
      </c>
    </row>
    <row r="14" spans="2:10" ht="28.8">
      <c r="B14" s="32">
        <v>7</v>
      </c>
      <c r="C14" s="92" t="s">
        <v>711</v>
      </c>
      <c r="D14" s="93" t="s">
        <v>699</v>
      </c>
      <c r="E14" s="94" t="s">
        <v>706</v>
      </c>
      <c r="F14" s="94"/>
      <c r="G14" s="94"/>
      <c r="H14" s="94"/>
      <c r="I14" s="94"/>
      <c r="J14" s="94" t="s">
        <v>710</v>
      </c>
    </row>
    <row r="15" spans="2:10">
      <c r="B15" s="32">
        <v>5</v>
      </c>
      <c r="C15" s="92" t="s">
        <v>2365</v>
      </c>
      <c r="D15" s="93" t="s">
        <v>2366</v>
      </c>
      <c r="E15" s="94"/>
      <c r="F15" s="94"/>
      <c r="G15" s="94"/>
      <c r="H15" s="94" t="s">
        <v>706</v>
      </c>
      <c r="I15" s="94"/>
      <c r="J15" s="94" t="s">
        <v>2363</v>
      </c>
    </row>
    <row r="16" spans="2:10">
      <c r="B16" s="32">
        <v>9</v>
      </c>
      <c r="C16" s="92" t="s">
        <v>2367</v>
      </c>
      <c r="D16" s="93" t="s">
        <v>2366</v>
      </c>
      <c r="E16" s="94"/>
      <c r="F16" s="94"/>
      <c r="G16" s="94"/>
      <c r="H16" s="94" t="s">
        <v>706</v>
      </c>
      <c r="I16" s="94"/>
      <c r="J16" s="94" t="s">
        <v>2368</v>
      </c>
    </row>
    <row r="17" spans="2:10">
      <c r="B17" s="32">
        <v>6</v>
      </c>
      <c r="C17" s="92" t="s">
        <v>2369</v>
      </c>
      <c r="D17" s="93" t="s">
        <v>2366</v>
      </c>
      <c r="E17" s="94"/>
      <c r="F17" s="94"/>
      <c r="G17" s="94"/>
      <c r="H17" s="94" t="s">
        <v>706</v>
      </c>
      <c r="I17" s="94"/>
      <c r="J17" s="94" t="s">
        <v>2363</v>
      </c>
    </row>
  </sheetData>
  <mergeCells count="3">
    <mergeCell ref="E5:I5"/>
    <mergeCell ref="J5:J6"/>
    <mergeCell ref="C5:C6"/>
  </mergeCells>
  <pageMargins left="0.70866141732283472" right="0.70866141732283472" top="0.74803149606299213" bottom="0.74803149606299213" header="0.31496062992125984" footer="0.31496062992125984"/>
  <pageSetup paperSize="9" scale="62" orientation="landscape" r:id="rId1"/>
  <headerFooter>
    <oddHeader>&amp;CEN
Annex V</oddHeader>
    <oddFooter>&amp;C&amp;"Calibri"&amp;11&amp;K000000&amp;P_x000D_&amp;1#&amp;"Calibri"&amp;10&amp;K000000 Internal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6">
    <tabColor rgb="FFFFFFFF"/>
    <pageSetUpPr fitToPage="1"/>
  </sheetPr>
  <dimension ref="B1:D11"/>
  <sheetViews>
    <sheetView showRowColHeaders="0" workbookViewId="0">
      <selection activeCell="B18" sqref="B18"/>
    </sheetView>
  </sheetViews>
  <sheetFormatPr defaultColWidth="9.33203125" defaultRowHeight="14.4"/>
  <cols>
    <col min="1" max="1" width="2.5546875" style="342" customWidth="1"/>
    <col min="2" max="2" width="26.6640625" style="367" customWidth="1"/>
    <col min="3" max="3" width="7.5546875" style="367" customWidth="1"/>
    <col min="4" max="4" width="150.5546875" style="342" customWidth="1"/>
    <col min="5" max="7" width="26.6640625" style="342" customWidth="1"/>
    <col min="8" max="16384" width="9.33203125" style="342"/>
  </cols>
  <sheetData>
    <row r="1" spans="2:4" ht="10.199999999999999" customHeight="1"/>
    <row r="2" spans="2:4" ht="28.2" customHeight="1">
      <c r="B2" s="715" t="s">
        <v>712</v>
      </c>
      <c r="C2" s="716"/>
      <c r="D2" s="716"/>
    </row>
    <row r="3" spans="2:4" ht="14.7" customHeight="1">
      <c r="B3" s="388"/>
      <c r="C3" s="388"/>
      <c r="D3" s="367"/>
    </row>
    <row r="4" spans="2:4">
      <c r="B4" s="21"/>
      <c r="D4" s="302" t="s">
        <v>583</v>
      </c>
    </row>
    <row r="5" spans="2:4">
      <c r="C5" s="186" t="s">
        <v>503</v>
      </c>
      <c r="D5" s="186" t="s">
        <v>584</v>
      </c>
    </row>
    <row r="6" spans="2:4" s="345" customFormat="1" ht="28.8">
      <c r="B6" s="280" t="s">
        <v>713</v>
      </c>
      <c r="C6" s="186" t="s">
        <v>504</v>
      </c>
      <c r="D6" s="95" t="s">
        <v>2370</v>
      </c>
    </row>
    <row r="7" spans="2:4" s="345" customFormat="1" ht="28.8">
      <c r="B7" s="280" t="s">
        <v>714</v>
      </c>
      <c r="C7" s="186" t="s">
        <v>505</v>
      </c>
      <c r="D7" s="95" t="s">
        <v>2371</v>
      </c>
    </row>
    <row r="10" spans="2:4">
      <c r="B10" s="349"/>
      <c r="C10" s="349"/>
    </row>
    <row r="11" spans="2:4">
      <c r="B11" s="342"/>
      <c r="C11" s="342"/>
    </row>
  </sheetData>
  <mergeCells count="1">
    <mergeCell ref="B2:D2"/>
  </mergeCells>
  <pageMargins left="0.70866141732283472" right="0.70866141732283472" top="0.74803149606299213" bottom="0.74803149606299213" header="0.31496062992125984" footer="0.31496062992125984"/>
  <pageSetup paperSize="9" scale="69" orientation="landscape" r:id="rId1"/>
  <headerFooter>
    <oddHeader>&amp;CEN
Annex V</oddHeader>
    <oddFooter>&amp;C&amp;"Calibri"&amp;11&amp;K000000&amp;P_x000D_&amp;1#&amp;"Calibri"&amp;10&amp;K000000 Internal Information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7">
    <tabColor rgb="FFFFFFFF"/>
  </sheetPr>
  <dimension ref="A1:D9"/>
  <sheetViews>
    <sheetView showRowColHeaders="0" workbookViewId="0">
      <selection activeCell="B18" sqref="B18"/>
    </sheetView>
  </sheetViews>
  <sheetFormatPr defaultColWidth="11.44140625" defaultRowHeight="14.4"/>
  <cols>
    <col min="1" max="1" width="2.5546875" style="342" customWidth="1"/>
    <col min="2" max="2" width="26.6640625" style="342" customWidth="1"/>
    <col min="3" max="3" width="8" style="342" customWidth="1"/>
    <col min="4" max="4" width="150.5546875" style="342" customWidth="1"/>
    <col min="5" max="16384" width="11.44140625" style="342"/>
  </cols>
  <sheetData>
    <row r="1" spans="1:4" ht="10.199999999999999" customHeight="1"/>
    <row r="2" spans="1:4" ht="28.2" customHeight="1">
      <c r="B2" s="715" t="s">
        <v>715</v>
      </c>
      <c r="C2" s="716"/>
      <c r="D2" s="716"/>
    </row>
    <row r="3" spans="1:4" ht="14.7" customHeight="1">
      <c r="A3" s="346"/>
      <c r="B3" s="388"/>
      <c r="C3" s="388"/>
      <c r="D3" s="403"/>
    </row>
    <row r="4" spans="1:4">
      <c r="D4" s="302" t="s">
        <v>583</v>
      </c>
    </row>
    <row r="5" spans="1:4">
      <c r="C5" s="186" t="s">
        <v>503</v>
      </c>
      <c r="D5" s="186" t="s">
        <v>584</v>
      </c>
    </row>
    <row r="6" spans="1:4">
      <c r="B6" s="280" t="s">
        <v>716</v>
      </c>
      <c r="C6" s="186" t="s">
        <v>504</v>
      </c>
      <c r="D6" s="95" t="s">
        <v>717</v>
      </c>
    </row>
    <row r="7" spans="1:4">
      <c r="B7" s="280" t="s">
        <v>718</v>
      </c>
      <c r="C7" s="186" t="s">
        <v>505</v>
      </c>
      <c r="D7" s="95" t="s">
        <v>719</v>
      </c>
    </row>
    <row r="8" spans="1:4">
      <c r="B8" s="280" t="s">
        <v>720</v>
      </c>
      <c r="C8" s="186" t="s">
        <v>506</v>
      </c>
      <c r="D8" s="95" t="s">
        <v>2372</v>
      </c>
    </row>
    <row r="9" spans="1:4" s="353" customFormat="1" ht="28.8">
      <c r="B9" s="280" t="s">
        <v>718</v>
      </c>
      <c r="C9" s="186" t="s">
        <v>527</v>
      </c>
      <c r="D9" s="4" t="s">
        <v>721</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&amp;C&amp;"Calibri"&amp;11&amp;K000000&amp;P_x000D_&amp;1#&amp;"Calibri"&amp;10&amp;K000000 Internal Information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3AE3-8732-47D8-B0CB-354D5B617822}">
  <sheetPr codeName="Sheet4">
    <tabColor rgb="FFFFFFFF"/>
  </sheetPr>
  <dimension ref="A1:J126"/>
  <sheetViews>
    <sheetView showRowColHeaders="0" workbookViewId="0">
      <selection activeCell="B18" sqref="B18"/>
    </sheetView>
  </sheetViews>
  <sheetFormatPr defaultColWidth="9" defaultRowHeight="14.4"/>
  <cols>
    <col min="1" max="1" width="2.5546875" style="342" customWidth="1"/>
    <col min="2" max="2" width="9" style="342"/>
    <col min="3" max="3" width="78.6640625" style="342" customWidth="1"/>
    <col min="4" max="4" width="7.5546875" style="344" customWidth="1"/>
    <col min="5" max="5" width="20.44140625" style="342" customWidth="1"/>
    <col min="6" max="6" width="57" style="342" customWidth="1"/>
    <col min="7" max="7" width="3.33203125" style="342" customWidth="1"/>
    <col min="8" max="16384" width="9" style="342"/>
  </cols>
  <sheetData>
    <row r="1" spans="2:10" ht="10.35" customHeight="1"/>
    <row r="2" spans="2:10" ht="27.75" customHeight="1">
      <c r="B2" s="701" t="s">
        <v>722</v>
      </c>
      <c r="C2" s="702"/>
      <c r="D2" s="702"/>
      <c r="E2" s="702"/>
      <c r="F2" s="702"/>
      <c r="G2" s="410"/>
      <c r="H2" s="405"/>
      <c r="I2" s="405"/>
    </row>
    <row r="3" spans="2:10">
      <c r="B3" s="388"/>
    </row>
    <row r="5" spans="2:10" ht="28.8">
      <c r="B5" s="304"/>
      <c r="C5" s="305"/>
      <c r="D5" s="493"/>
      <c r="E5" s="493" t="s">
        <v>723</v>
      </c>
      <c r="F5" s="327" t="s">
        <v>724</v>
      </c>
    </row>
    <row r="6" spans="2:10">
      <c r="B6" s="306"/>
      <c r="C6" s="307"/>
      <c r="D6" s="492"/>
      <c r="E6" s="492"/>
      <c r="F6" s="494"/>
    </row>
    <row r="7" spans="2:10">
      <c r="B7" s="308" t="s">
        <v>725</v>
      </c>
      <c r="C7" s="488"/>
      <c r="D7" s="189" t="s">
        <v>503</v>
      </c>
      <c r="E7" s="29" t="s">
        <v>504</v>
      </c>
      <c r="F7" s="29" t="s">
        <v>505</v>
      </c>
    </row>
    <row r="8" spans="2:10">
      <c r="B8" s="309"/>
      <c r="C8" s="132" t="s">
        <v>726</v>
      </c>
      <c r="D8" s="189">
        <v>1</v>
      </c>
      <c r="E8" s="74">
        <v>1511377673.1900001</v>
      </c>
      <c r="F8" s="182"/>
    </row>
    <row r="9" spans="2:10">
      <c r="B9" s="309"/>
      <c r="C9" s="132" t="s">
        <v>727</v>
      </c>
      <c r="D9" s="189" t="s">
        <v>728</v>
      </c>
      <c r="E9" s="74">
        <v>1389804768.3399999</v>
      </c>
      <c r="F9" s="182"/>
    </row>
    <row r="10" spans="2:10">
      <c r="B10" s="309"/>
      <c r="C10" s="132" t="s">
        <v>729</v>
      </c>
      <c r="D10" s="189" t="s">
        <v>730</v>
      </c>
      <c r="E10" s="74">
        <v>121572904.84999999</v>
      </c>
      <c r="F10" s="182"/>
    </row>
    <row r="11" spans="2:10">
      <c r="B11" s="309"/>
      <c r="C11" s="132" t="s">
        <v>731</v>
      </c>
      <c r="D11" s="189">
        <v>2</v>
      </c>
      <c r="E11" s="74">
        <v>1187440592.98</v>
      </c>
      <c r="F11" s="182"/>
    </row>
    <row r="12" spans="2:10">
      <c r="B12" s="309"/>
      <c r="C12" s="132" t="s">
        <v>732</v>
      </c>
      <c r="D12" s="189">
        <v>3</v>
      </c>
      <c r="E12" s="74">
        <v>227488020.72999999</v>
      </c>
      <c r="F12" s="182"/>
      <c r="J12" s="349"/>
    </row>
    <row r="13" spans="2:10">
      <c r="B13" s="309"/>
      <c r="C13" s="132" t="s">
        <v>733</v>
      </c>
      <c r="D13" s="189" t="s">
        <v>734</v>
      </c>
      <c r="E13" s="74"/>
      <c r="F13" s="182"/>
    </row>
    <row r="14" spans="2:10" ht="28.8">
      <c r="B14" s="309"/>
      <c r="C14" s="132" t="s">
        <v>735</v>
      </c>
      <c r="D14" s="189">
        <v>4</v>
      </c>
      <c r="E14" s="74"/>
      <c r="F14" s="182"/>
    </row>
    <row r="15" spans="2:10">
      <c r="B15" s="309"/>
      <c r="C15" s="132" t="s">
        <v>736</v>
      </c>
      <c r="D15" s="189">
        <v>5</v>
      </c>
      <c r="E15" s="74"/>
      <c r="F15" s="182"/>
    </row>
    <row r="16" spans="2:10">
      <c r="B16" s="309"/>
      <c r="C16" s="132" t="s">
        <v>737</v>
      </c>
      <c r="D16" s="189" t="s">
        <v>738</v>
      </c>
      <c r="E16" s="74">
        <v>187393734.44999999</v>
      </c>
      <c r="F16" s="182"/>
    </row>
    <row r="17" spans="2:6">
      <c r="B17" s="309"/>
      <c r="C17" s="283" t="s">
        <v>739</v>
      </c>
      <c r="D17" s="190">
        <v>6</v>
      </c>
      <c r="E17" s="283">
        <v>3113700021.3499999</v>
      </c>
      <c r="F17" s="283"/>
    </row>
    <row r="18" spans="2:6">
      <c r="B18" s="308" t="s">
        <v>740</v>
      </c>
      <c r="C18" s="539"/>
      <c r="D18" s="489"/>
      <c r="E18" s="489"/>
      <c r="F18" s="490"/>
    </row>
    <row r="19" spans="2:6">
      <c r="B19" s="308"/>
      <c r="C19" s="142" t="s">
        <v>741</v>
      </c>
      <c r="D19" s="189">
        <v>7</v>
      </c>
      <c r="E19" s="74">
        <v>-1342329.8899000001</v>
      </c>
      <c r="F19" s="182"/>
    </row>
    <row r="20" spans="2:6">
      <c r="B20" s="308"/>
      <c r="C20" s="142" t="s">
        <v>742</v>
      </c>
      <c r="D20" s="189">
        <v>8</v>
      </c>
      <c r="E20" s="74">
        <v>-57250453.168200001</v>
      </c>
      <c r="F20" s="182"/>
    </row>
    <row r="21" spans="2:6" ht="43.2">
      <c r="B21" s="308"/>
      <c r="C21" s="142" t="s">
        <v>744</v>
      </c>
      <c r="D21" s="189">
        <v>10</v>
      </c>
      <c r="E21" s="74"/>
      <c r="F21" s="182"/>
    </row>
    <row r="22" spans="2:6" ht="28.8">
      <c r="B22" s="308"/>
      <c r="C22" s="142" t="s">
        <v>745</v>
      </c>
      <c r="D22" s="189">
        <v>11</v>
      </c>
      <c r="E22" s="74"/>
      <c r="F22" s="182"/>
    </row>
    <row r="23" spans="2:6">
      <c r="B23" s="308"/>
      <c r="C23" s="142" t="s">
        <v>746</v>
      </c>
      <c r="D23" s="189">
        <v>12</v>
      </c>
      <c r="E23" s="74">
        <v>-35225966.680299997</v>
      </c>
      <c r="F23" s="182"/>
    </row>
    <row r="24" spans="2:6">
      <c r="B24" s="308"/>
      <c r="C24" s="142" t="s">
        <v>747</v>
      </c>
      <c r="D24" s="189">
        <v>13</v>
      </c>
      <c r="E24" s="74" t="s">
        <v>855</v>
      </c>
      <c r="F24" s="182"/>
    </row>
    <row r="25" spans="2:6" ht="28.95" customHeight="1">
      <c r="B25" s="308"/>
      <c r="C25" s="142" t="s">
        <v>748</v>
      </c>
      <c r="D25" s="189">
        <v>14</v>
      </c>
      <c r="E25" s="74">
        <v>-3834825.15</v>
      </c>
      <c r="F25" s="182"/>
    </row>
    <row r="26" spans="2:6">
      <c r="B26" s="308"/>
      <c r="C26" s="142" t="s">
        <v>749</v>
      </c>
      <c r="D26" s="189">
        <v>15</v>
      </c>
      <c r="E26" s="74"/>
      <c r="F26" s="182"/>
    </row>
    <row r="27" spans="2:6" ht="28.8">
      <c r="B27" s="308"/>
      <c r="C27" s="142" t="s">
        <v>750</v>
      </c>
      <c r="D27" s="189">
        <v>16</v>
      </c>
      <c r="E27" s="74"/>
      <c r="F27" s="182"/>
    </row>
    <row r="28" spans="2:6" ht="43.2">
      <c r="B28" s="308"/>
      <c r="C28" s="142" t="s">
        <v>751</v>
      </c>
      <c r="D28" s="189">
        <v>17</v>
      </c>
      <c r="E28" s="74"/>
      <c r="F28" s="182"/>
    </row>
    <row r="29" spans="2:6" ht="53.7" customHeight="1">
      <c r="B29" s="308"/>
      <c r="C29" s="142" t="s">
        <v>752</v>
      </c>
      <c r="D29" s="189">
        <v>18</v>
      </c>
      <c r="E29" s="74"/>
      <c r="F29" s="182"/>
    </row>
    <row r="30" spans="2:6" ht="43.2">
      <c r="B30" s="308"/>
      <c r="C30" s="142" t="s">
        <v>753</v>
      </c>
      <c r="D30" s="189">
        <v>19</v>
      </c>
      <c r="E30" s="74"/>
      <c r="F30" s="182"/>
    </row>
    <row r="31" spans="2:6" ht="14.25" hidden="1" customHeight="1">
      <c r="B31" s="308"/>
      <c r="C31" s="142" t="s">
        <v>743</v>
      </c>
      <c r="D31" s="189">
        <v>20</v>
      </c>
      <c r="E31" s="74">
        <v>0</v>
      </c>
      <c r="F31" s="182"/>
    </row>
    <row r="32" spans="2:6" ht="28.8">
      <c r="B32" s="308"/>
      <c r="C32" s="142" t="s">
        <v>754</v>
      </c>
      <c r="D32" s="189" t="s">
        <v>755</v>
      </c>
      <c r="E32" s="74">
        <v>-1786000</v>
      </c>
      <c r="F32" s="182"/>
    </row>
    <row r="33" spans="2:7">
      <c r="B33" s="308"/>
      <c r="C33" s="142" t="s">
        <v>756</v>
      </c>
      <c r="D33" s="189" t="s">
        <v>757</v>
      </c>
      <c r="E33" s="74" t="s">
        <v>855</v>
      </c>
      <c r="F33" s="182"/>
    </row>
    <row r="34" spans="2:7">
      <c r="B34" s="308"/>
      <c r="C34" s="119" t="s">
        <v>758</v>
      </c>
      <c r="D34" s="189" t="s">
        <v>759</v>
      </c>
      <c r="E34" s="74">
        <v>-1786000</v>
      </c>
      <c r="F34" s="182"/>
    </row>
    <row r="35" spans="2:7">
      <c r="B35" s="308"/>
      <c r="C35" s="142" t="s">
        <v>760</v>
      </c>
      <c r="D35" s="189" t="s">
        <v>761</v>
      </c>
      <c r="E35" s="74"/>
      <c r="F35" s="182"/>
    </row>
    <row r="36" spans="2:7" ht="43.95" customHeight="1">
      <c r="B36" s="308"/>
      <c r="C36" s="142" t="s">
        <v>762</v>
      </c>
      <c r="D36" s="189">
        <v>21</v>
      </c>
      <c r="E36" s="74"/>
      <c r="F36" s="182"/>
    </row>
    <row r="37" spans="2:7">
      <c r="B37" s="308"/>
      <c r="C37" s="142" t="s">
        <v>763</v>
      </c>
      <c r="D37" s="189">
        <v>22</v>
      </c>
      <c r="E37" s="74"/>
      <c r="F37" s="182"/>
    </row>
    <row r="38" spans="2:7" ht="43.2" customHeight="1">
      <c r="B38" s="308"/>
      <c r="C38" s="142" t="s">
        <v>764</v>
      </c>
      <c r="D38" s="189">
        <v>23</v>
      </c>
      <c r="E38" s="74"/>
      <c r="F38" s="182"/>
    </row>
    <row r="39" spans="2:7" ht="14.25" hidden="1" customHeight="1">
      <c r="B39" s="308"/>
      <c r="C39" s="142" t="s">
        <v>743</v>
      </c>
      <c r="D39" s="189">
        <v>24</v>
      </c>
      <c r="E39" s="74"/>
      <c r="F39" s="182"/>
    </row>
    <row r="40" spans="2:7">
      <c r="B40" s="308"/>
      <c r="C40" s="142" t="s">
        <v>765</v>
      </c>
      <c r="D40" s="189">
        <v>25</v>
      </c>
      <c r="E40" s="74"/>
      <c r="F40" s="182"/>
    </row>
    <row r="41" spans="2:7">
      <c r="B41" s="308"/>
      <c r="C41" s="142" t="s">
        <v>766</v>
      </c>
      <c r="D41" s="189" t="s">
        <v>767</v>
      </c>
      <c r="E41" s="74"/>
      <c r="F41" s="182"/>
    </row>
    <row r="42" spans="2:7" ht="43.2">
      <c r="B42" s="308"/>
      <c r="C42" s="142" t="s">
        <v>768</v>
      </c>
      <c r="D42" s="189" t="s">
        <v>769</v>
      </c>
      <c r="E42" s="74"/>
      <c r="F42" s="182"/>
    </row>
    <row r="43" spans="2:7" ht="14.25" hidden="1" customHeight="1">
      <c r="B43" s="308"/>
      <c r="C43" s="142" t="s">
        <v>743</v>
      </c>
      <c r="D43" s="189">
        <v>26</v>
      </c>
      <c r="E43" s="74"/>
      <c r="F43" s="182"/>
    </row>
    <row r="44" spans="2:7">
      <c r="B44" s="308"/>
      <c r="C44" s="142" t="s">
        <v>770</v>
      </c>
      <c r="D44" s="189">
        <v>27</v>
      </c>
      <c r="E44" s="74"/>
      <c r="F44" s="182"/>
      <c r="G44" s="411"/>
    </row>
    <row r="45" spans="2:7">
      <c r="B45" s="308"/>
      <c r="C45" s="142" t="s">
        <v>771</v>
      </c>
      <c r="D45" s="189" t="s">
        <v>772</v>
      </c>
      <c r="E45" s="74">
        <v>-17126033.744100001</v>
      </c>
      <c r="F45" s="182"/>
      <c r="G45" s="411"/>
    </row>
    <row r="46" spans="2:7">
      <c r="B46" s="308"/>
      <c r="C46" s="283" t="s">
        <v>773</v>
      </c>
      <c r="D46" s="189">
        <v>28</v>
      </c>
      <c r="E46" s="283">
        <v>-116565608.63249999</v>
      </c>
      <c r="F46" s="283"/>
    </row>
    <row r="47" spans="2:7">
      <c r="B47" s="308"/>
      <c r="C47" s="283" t="s">
        <v>774</v>
      </c>
      <c r="D47" s="189">
        <v>29</v>
      </c>
      <c r="E47" s="283">
        <v>2997134412.7175002</v>
      </c>
      <c r="F47" s="283"/>
    </row>
    <row r="48" spans="2:7">
      <c r="B48" s="308" t="s">
        <v>775</v>
      </c>
      <c r="C48" s="539"/>
      <c r="D48" s="489"/>
      <c r="E48" s="489"/>
      <c r="F48" s="490"/>
    </row>
    <row r="49" spans="2:6">
      <c r="B49" s="308"/>
      <c r="C49" s="142" t="s">
        <v>726</v>
      </c>
      <c r="D49" s="189">
        <v>30</v>
      </c>
      <c r="E49" s="74">
        <v>244780177.34</v>
      </c>
      <c r="F49" s="96" t="s">
        <v>776</v>
      </c>
    </row>
    <row r="50" spans="2:6">
      <c r="B50" s="308"/>
      <c r="C50" s="142" t="s">
        <v>777</v>
      </c>
      <c r="D50" s="189">
        <v>31</v>
      </c>
      <c r="E50" s="74"/>
      <c r="F50" s="182"/>
    </row>
    <row r="51" spans="2:6">
      <c r="B51" s="308"/>
      <c r="C51" s="142" t="s">
        <v>778</v>
      </c>
      <c r="D51" s="189">
        <v>32</v>
      </c>
      <c r="E51" s="74"/>
      <c r="F51" s="182"/>
    </row>
    <row r="52" spans="2:6" ht="28.8">
      <c r="B52" s="308"/>
      <c r="C52" s="142" t="s">
        <v>779</v>
      </c>
      <c r="D52" s="189">
        <v>33</v>
      </c>
      <c r="E52" s="74"/>
      <c r="F52" s="182"/>
    </row>
    <row r="53" spans="2:6" s="353" customFormat="1" ht="14.7" customHeight="1">
      <c r="B53" s="308"/>
      <c r="C53" s="142" t="s">
        <v>780</v>
      </c>
      <c r="D53" s="189" t="s">
        <v>781</v>
      </c>
      <c r="E53" s="74"/>
      <c r="F53" s="182"/>
    </row>
    <row r="54" spans="2:6" s="353" customFormat="1" ht="14.7" customHeight="1">
      <c r="B54" s="308"/>
      <c r="C54" s="142" t="s">
        <v>782</v>
      </c>
      <c r="D54" s="189" t="s">
        <v>783</v>
      </c>
      <c r="E54" s="74"/>
      <c r="F54" s="182"/>
    </row>
    <row r="55" spans="2:6" ht="28.8">
      <c r="B55" s="308"/>
      <c r="C55" s="142" t="s">
        <v>784</v>
      </c>
      <c r="D55" s="189">
        <v>34</v>
      </c>
      <c r="E55" s="74"/>
      <c r="F55" s="182"/>
    </row>
    <row r="56" spans="2:6">
      <c r="B56" s="308"/>
      <c r="C56" s="142" t="s">
        <v>785</v>
      </c>
      <c r="D56" s="189">
        <v>35</v>
      </c>
      <c r="E56" s="74"/>
      <c r="F56" s="182"/>
    </row>
    <row r="57" spans="2:6">
      <c r="B57" s="308"/>
      <c r="C57" s="283" t="s">
        <v>786</v>
      </c>
      <c r="D57" s="190">
        <v>36</v>
      </c>
      <c r="E57" s="283">
        <v>244780177.34</v>
      </c>
      <c r="F57" s="283"/>
    </row>
    <row r="58" spans="2:6">
      <c r="B58" s="308" t="s">
        <v>787</v>
      </c>
      <c r="C58" s="540"/>
      <c r="D58" s="489"/>
      <c r="E58" s="489"/>
      <c r="F58" s="490"/>
    </row>
    <row r="59" spans="2:6" ht="28.8">
      <c r="B59" s="308"/>
      <c r="C59" s="142" t="s">
        <v>788</v>
      </c>
      <c r="D59" s="189">
        <v>37</v>
      </c>
      <c r="E59" s="74"/>
      <c r="F59" s="182"/>
    </row>
    <row r="60" spans="2:6" ht="43.2">
      <c r="B60" s="308"/>
      <c r="C60" s="142" t="s">
        <v>789</v>
      </c>
      <c r="D60" s="189">
        <v>38</v>
      </c>
      <c r="E60" s="74"/>
      <c r="F60" s="182"/>
    </row>
    <row r="61" spans="2:6" ht="43.2">
      <c r="B61" s="308"/>
      <c r="C61" s="142" t="s">
        <v>790</v>
      </c>
      <c r="D61" s="189">
        <v>39</v>
      </c>
      <c r="E61" s="74"/>
      <c r="F61" s="182"/>
    </row>
    <row r="62" spans="2:6" ht="43.2">
      <c r="B62" s="308"/>
      <c r="C62" s="142" t="s">
        <v>791</v>
      </c>
      <c r="D62" s="189">
        <v>40</v>
      </c>
      <c r="E62" s="74"/>
      <c r="F62" s="182"/>
    </row>
    <row r="63" spans="2:6" ht="14.25" hidden="1" customHeight="1">
      <c r="B63" s="308"/>
      <c r="C63" s="142" t="s">
        <v>743</v>
      </c>
      <c r="D63" s="189">
        <v>41</v>
      </c>
      <c r="E63" s="74"/>
      <c r="F63" s="182"/>
    </row>
    <row r="64" spans="2:6">
      <c r="B64" s="308"/>
      <c r="C64" s="142" t="s">
        <v>792</v>
      </c>
      <c r="D64" s="189">
        <v>42</v>
      </c>
      <c r="E64" s="74"/>
      <c r="F64" s="182"/>
    </row>
    <row r="65" spans="1:7">
      <c r="B65" s="308"/>
      <c r="C65" s="142" t="s">
        <v>793</v>
      </c>
      <c r="D65" s="189" t="s">
        <v>794</v>
      </c>
      <c r="E65" s="74"/>
      <c r="F65" s="182"/>
    </row>
    <row r="66" spans="1:7">
      <c r="B66" s="308"/>
      <c r="C66" s="283" t="s">
        <v>795</v>
      </c>
      <c r="D66" s="190">
        <v>43</v>
      </c>
      <c r="E66" s="283"/>
      <c r="F66" s="283"/>
    </row>
    <row r="67" spans="1:7">
      <c r="B67" s="308"/>
      <c r="C67" s="283" t="s">
        <v>796</v>
      </c>
      <c r="D67" s="190">
        <v>44</v>
      </c>
      <c r="E67" s="283">
        <v>244780177.34</v>
      </c>
      <c r="F67" s="283"/>
    </row>
    <row r="68" spans="1:7">
      <c r="B68" s="308"/>
      <c r="C68" s="283" t="s">
        <v>797</v>
      </c>
      <c r="D68" s="190">
        <v>45</v>
      </c>
      <c r="E68" s="283">
        <v>3241914590.0574999</v>
      </c>
      <c r="F68" s="283"/>
      <c r="G68" s="342" t="str">
        <f>IF(AND(E68&lt;&gt;0,ABS(E68-E47-E67) &gt; 1000),"amount should be equal to the sum of line 29 and 44","")</f>
        <v/>
      </c>
    </row>
    <row r="69" spans="1:7">
      <c r="B69" s="308" t="s">
        <v>798</v>
      </c>
      <c r="C69" s="540"/>
      <c r="D69" s="489"/>
      <c r="E69" s="489"/>
      <c r="F69" s="490"/>
    </row>
    <row r="70" spans="1:7">
      <c r="B70" s="308"/>
      <c r="C70" s="142" t="s">
        <v>799</v>
      </c>
      <c r="D70" s="189">
        <v>46</v>
      </c>
      <c r="E70" s="74">
        <v>509262275.81999999</v>
      </c>
      <c r="F70" s="182"/>
    </row>
    <row r="71" spans="1:7" ht="28.8">
      <c r="B71" s="308"/>
      <c r="C71" s="142" t="s">
        <v>800</v>
      </c>
      <c r="D71" s="189">
        <v>47</v>
      </c>
      <c r="E71" s="74" t="s">
        <v>855</v>
      </c>
      <c r="F71" s="182"/>
    </row>
    <row r="72" spans="1:7" s="353" customFormat="1">
      <c r="A72" s="346"/>
      <c r="B72" s="308"/>
      <c r="C72" s="142" t="s">
        <v>801</v>
      </c>
      <c r="D72" s="189" t="s">
        <v>802</v>
      </c>
      <c r="E72" s="74" t="s">
        <v>855</v>
      </c>
      <c r="F72" s="182"/>
    </row>
    <row r="73" spans="1:7" s="353" customFormat="1">
      <c r="A73" s="346"/>
      <c r="B73" s="308"/>
      <c r="C73" s="142" t="s">
        <v>803</v>
      </c>
      <c r="D73" s="189" t="s">
        <v>804</v>
      </c>
      <c r="E73" s="74" t="s">
        <v>855</v>
      </c>
      <c r="F73" s="182"/>
    </row>
    <row r="74" spans="1:7" ht="43.2">
      <c r="B74" s="308"/>
      <c r="C74" s="142" t="s">
        <v>805</v>
      </c>
      <c r="D74" s="189">
        <v>48</v>
      </c>
      <c r="E74" s="74" t="s">
        <v>855</v>
      </c>
      <c r="F74" s="182"/>
    </row>
    <row r="75" spans="1:7">
      <c r="B75" s="308"/>
      <c r="C75" s="142" t="s">
        <v>806</v>
      </c>
      <c r="D75" s="189">
        <v>49</v>
      </c>
      <c r="E75" s="74" t="s">
        <v>855</v>
      </c>
      <c r="F75" s="182"/>
    </row>
    <row r="76" spans="1:7">
      <c r="B76" s="308"/>
      <c r="C76" s="142" t="s">
        <v>807</v>
      </c>
      <c r="D76" s="189">
        <v>50</v>
      </c>
      <c r="E76" s="74" t="s">
        <v>855</v>
      </c>
      <c r="F76" s="182"/>
    </row>
    <row r="77" spans="1:7">
      <c r="B77" s="308"/>
      <c r="C77" s="283" t="s">
        <v>808</v>
      </c>
      <c r="D77" s="190">
        <v>51</v>
      </c>
      <c r="E77" s="283">
        <v>509262275.81999999</v>
      </c>
      <c r="F77" s="283"/>
    </row>
    <row r="78" spans="1:7">
      <c r="B78" s="308" t="s">
        <v>809</v>
      </c>
      <c r="C78" s="540"/>
      <c r="D78" s="489"/>
      <c r="E78" s="489"/>
      <c r="F78" s="490"/>
    </row>
    <row r="79" spans="1:7" ht="28.8">
      <c r="B79" s="308"/>
      <c r="C79" s="142" t="s">
        <v>810</v>
      </c>
      <c r="D79" s="189">
        <v>52</v>
      </c>
      <c r="E79" s="74">
        <v>0</v>
      </c>
      <c r="F79" s="182"/>
    </row>
    <row r="80" spans="1:7" ht="57.6" customHeight="1">
      <c r="B80" s="308"/>
      <c r="C80" s="142" t="s">
        <v>811</v>
      </c>
      <c r="D80" s="189">
        <v>53</v>
      </c>
      <c r="E80" s="74">
        <v>0</v>
      </c>
      <c r="F80" s="182"/>
    </row>
    <row r="81" spans="2:7" ht="57.6" customHeight="1">
      <c r="B81" s="308"/>
      <c r="C81" s="142" t="s">
        <v>812</v>
      </c>
      <c r="D81" s="189">
        <v>54</v>
      </c>
      <c r="E81" s="74">
        <v>0</v>
      </c>
      <c r="F81" s="182"/>
    </row>
    <row r="82" spans="2:7" ht="14.25" hidden="1" customHeight="1">
      <c r="B82" s="308"/>
      <c r="C82" s="142" t="s">
        <v>743</v>
      </c>
      <c r="D82" s="189" t="s">
        <v>813</v>
      </c>
      <c r="E82" s="74">
        <v>0</v>
      </c>
      <c r="F82" s="182"/>
    </row>
    <row r="83" spans="2:7" ht="43.2">
      <c r="B83" s="308"/>
      <c r="C83" s="142" t="s">
        <v>814</v>
      </c>
      <c r="D83" s="189">
        <v>55</v>
      </c>
      <c r="E83" s="74">
        <v>0</v>
      </c>
      <c r="F83" s="182"/>
    </row>
    <row r="84" spans="2:7" ht="14.25" hidden="1" customHeight="1">
      <c r="B84" s="308"/>
      <c r="C84" s="142" t="s">
        <v>743</v>
      </c>
      <c r="D84" s="189">
        <v>56</v>
      </c>
      <c r="E84" s="74">
        <v>0</v>
      </c>
      <c r="F84" s="182"/>
    </row>
    <row r="85" spans="2:7" ht="28.8">
      <c r="B85" s="308"/>
      <c r="C85" s="119" t="s">
        <v>815</v>
      </c>
      <c r="D85" s="189" t="s">
        <v>816</v>
      </c>
      <c r="E85" s="74"/>
      <c r="F85" s="182"/>
    </row>
    <row r="86" spans="2:7">
      <c r="B86" s="308"/>
      <c r="C86" s="119" t="s">
        <v>817</v>
      </c>
      <c r="D86" s="189" t="s">
        <v>818</v>
      </c>
      <c r="E86" s="74">
        <v>-591223</v>
      </c>
      <c r="F86" s="182"/>
    </row>
    <row r="87" spans="2:7">
      <c r="B87" s="308"/>
      <c r="C87" s="283" t="s">
        <v>819</v>
      </c>
      <c r="D87" s="190">
        <v>57</v>
      </c>
      <c r="E87" s="550">
        <v>-591223</v>
      </c>
      <c r="F87" s="283"/>
    </row>
    <row r="88" spans="2:7">
      <c r="B88" s="308"/>
      <c r="C88" s="283" t="s">
        <v>820</v>
      </c>
      <c r="D88" s="190">
        <v>58</v>
      </c>
      <c r="E88" s="283">
        <v>508671052.81999999</v>
      </c>
      <c r="F88" s="283"/>
    </row>
    <row r="89" spans="2:7">
      <c r="B89" s="308"/>
      <c r="C89" s="283" t="s">
        <v>821</v>
      </c>
      <c r="D89" s="190">
        <v>59</v>
      </c>
      <c r="E89" s="283">
        <v>3750585642.8775001</v>
      </c>
      <c r="F89" s="283"/>
      <c r="G89" s="342" t="str">
        <f>IF(AND(E89&lt;&gt;0,ABS(E89-E68-E88) &gt; 1000),"amount should be equal to the sum of line 45 and 58","")</f>
        <v/>
      </c>
    </row>
    <row r="90" spans="2:7">
      <c r="B90" s="308"/>
      <c r="C90" s="283" t="s">
        <v>822</v>
      </c>
      <c r="D90" s="190">
        <v>60</v>
      </c>
      <c r="E90" s="283">
        <v>12156315342.3447</v>
      </c>
      <c r="F90" s="283"/>
    </row>
    <row r="91" spans="2:7">
      <c r="B91" s="308" t="s">
        <v>823</v>
      </c>
      <c r="C91" s="540"/>
      <c r="D91" s="489"/>
      <c r="E91" s="489"/>
      <c r="F91" s="490"/>
    </row>
    <row r="92" spans="2:7">
      <c r="B92" s="308"/>
      <c r="C92" s="142" t="s">
        <v>824</v>
      </c>
      <c r="D92" s="189">
        <v>61</v>
      </c>
      <c r="E92" s="287">
        <v>0.2465</v>
      </c>
      <c r="F92" s="182"/>
    </row>
    <row r="93" spans="2:7">
      <c r="B93" s="308"/>
      <c r="C93" s="142" t="s">
        <v>825</v>
      </c>
      <c r="D93" s="189">
        <v>62</v>
      </c>
      <c r="E93" s="287">
        <v>0.26669999999999999</v>
      </c>
      <c r="F93" s="182"/>
    </row>
    <row r="94" spans="2:7">
      <c r="B94" s="308"/>
      <c r="C94" s="142" t="s">
        <v>826</v>
      </c>
      <c r="D94" s="189">
        <v>63</v>
      </c>
      <c r="E94" s="287">
        <v>0.3085</v>
      </c>
      <c r="F94" s="182"/>
    </row>
    <row r="95" spans="2:7" ht="57.6">
      <c r="B95" s="308"/>
      <c r="C95" s="142" t="s">
        <v>827</v>
      </c>
      <c r="D95" s="189">
        <v>64</v>
      </c>
      <c r="E95" s="287">
        <v>0.1139</v>
      </c>
      <c r="F95" s="182"/>
    </row>
    <row r="96" spans="2:7">
      <c r="B96" s="308"/>
      <c r="C96" s="143" t="s">
        <v>828</v>
      </c>
      <c r="D96" s="189">
        <v>65</v>
      </c>
      <c r="E96" s="287">
        <v>2.5000000000000001E-2</v>
      </c>
      <c r="F96" s="182"/>
    </row>
    <row r="97" spans="2:6">
      <c r="B97" s="308"/>
      <c r="C97" s="143" t="s">
        <v>829</v>
      </c>
      <c r="D97" s="189">
        <v>66</v>
      </c>
      <c r="E97" s="287">
        <v>0.01</v>
      </c>
      <c r="F97" s="182"/>
    </row>
    <row r="98" spans="2:6">
      <c r="B98" s="308"/>
      <c r="C98" s="143" t="s">
        <v>830</v>
      </c>
      <c r="D98" s="189">
        <v>67</v>
      </c>
      <c r="E98" s="287">
        <v>1.29E-2</v>
      </c>
      <c r="F98" s="182"/>
    </row>
    <row r="99" spans="2:6" ht="28.8">
      <c r="B99" s="308"/>
      <c r="C99" s="143" t="s">
        <v>831</v>
      </c>
      <c r="D99" s="189" t="s">
        <v>832</v>
      </c>
      <c r="E99" s="287">
        <v>7.4999999999999997E-3</v>
      </c>
      <c r="F99" s="182"/>
    </row>
    <row r="100" spans="2:6" ht="28.8">
      <c r="B100" s="308"/>
      <c r="C100" s="143" t="s">
        <v>833</v>
      </c>
      <c r="D100" s="189" t="s">
        <v>834</v>
      </c>
      <c r="E100" s="287">
        <v>1.35E-2</v>
      </c>
      <c r="F100" s="182"/>
    </row>
    <row r="101" spans="2:6" ht="28.8">
      <c r="B101" s="308"/>
      <c r="C101" s="283" t="s">
        <v>835</v>
      </c>
      <c r="D101" s="189">
        <v>68</v>
      </c>
      <c r="E101" s="310">
        <v>0.188</v>
      </c>
      <c r="F101" s="283"/>
    </row>
    <row r="102" spans="2:6">
      <c r="B102" s="308" t="s">
        <v>836</v>
      </c>
      <c r="C102" s="540"/>
      <c r="D102" s="489"/>
      <c r="E102" s="489"/>
      <c r="F102" s="490"/>
    </row>
    <row r="103" spans="2:6" ht="14.7" customHeight="1">
      <c r="B103" s="308"/>
      <c r="C103" s="728" t="s">
        <v>837</v>
      </c>
      <c r="D103" s="729">
        <v>72</v>
      </c>
      <c r="E103" s="194"/>
      <c r="F103" s="196"/>
    </row>
    <row r="104" spans="2:6">
      <c r="B104" s="308"/>
      <c r="C104" s="728"/>
      <c r="D104" s="730"/>
      <c r="E104" s="549"/>
      <c r="F104" s="4"/>
    </row>
    <row r="105" spans="2:6">
      <c r="B105" s="308"/>
      <c r="C105" s="728"/>
      <c r="D105" s="731"/>
      <c r="E105" s="195"/>
      <c r="F105" s="197"/>
    </row>
    <row r="106" spans="2:6" ht="43.2">
      <c r="B106" s="308"/>
      <c r="C106" s="142" t="s">
        <v>838</v>
      </c>
      <c r="D106" s="189">
        <v>73</v>
      </c>
      <c r="E106" s="74"/>
      <c r="F106" s="182"/>
    </row>
    <row r="107" spans="2:6" ht="14.25" hidden="1" customHeight="1">
      <c r="B107" s="308"/>
      <c r="C107" s="142" t="s">
        <v>743</v>
      </c>
      <c r="D107" s="189">
        <v>74</v>
      </c>
      <c r="E107" s="74">
        <v>0</v>
      </c>
      <c r="F107" s="182"/>
    </row>
    <row r="108" spans="2:6" ht="28.8">
      <c r="B108" s="308"/>
      <c r="C108" s="142" t="s">
        <v>839</v>
      </c>
      <c r="D108" s="189">
        <v>75</v>
      </c>
      <c r="E108" s="74"/>
      <c r="F108" s="182"/>
    </row>
    <row r="109" spans="2:6">
      <c r="B109" s="308" t="s">
        <v>840</v>
      </c>
      <c r="C109" s="540"/>
      <c r="D109" s="489"/>
      <c r="E109" s="489"/>
      <c r="F109" s="490"/>
    </row>
    <row r="110" spans="2:6" ht="28.8">
      <c r="B110" s="308"/>
      <c r="C110" s="142" t="s">
        <v>841</v>
      </c>
      <c r="D110" s="189">
        <v>76</v>
      </c>
      <c r="E110" s="74"/>
      <c r="F110" s="182"/>
    </row>
    <row r="111" spans="2:6">
      <c r="B111" s="308"/>
      <c r="C111" s="142" t="s">
        <v>842</v>
      </c>
      <c r="D111" s="189">
        <v>77</v>
      </c>
      <c r="E111" s="74">
        <v>35690263.941500001</v>
      </c>
      <c r="F111" s="182"/>
    </row>
    <row r="112" spans="2:6" ht="28.8">
      <c r="B112" s="308"/>
      <c r="C112" s="142" t="s">
        <v>843</v>
      </c>
      <c r="D112" s="189">
        <v>78</v>
      </c>
      <c r="E112" s="74" t="s">
        <v>855</v>
      </c>
      <c r="F112" s="182"/>
    </row>
    <row r="113" spans="2:6">
      <c r="B113" s="308"/>
      <c r="C113" s="142" t="s">
        <v>844</v>
      </c>
      <c r="D113" s="189">
        <v>79</v>
      </c>
      <c r="E113" s="74">
        <v>25845341.986000001</v>
      </c>
      <c r="F113" s="182"/>
    </row>
    <row r="114" spans="2:6">
      <c r="B114" s="311" t="s">
        <v>845</v>
      </c>
      <c r="C114" s="540"/>
      <c r="D114" s="489"/>
      <c r="E114" s="489"/>
      <c r="F114" s="490"/>
    </row>
    <row r="115" spans="2:6">
      <c r="B115" s="308"/>
      <c r="C115" s="142" t="s">
        <v>846</v>
      </c>
      <c r="D115" s="189">
        <v>80</v>
      </c>
      <c r="E115" s="74"/>
      <c r="F115" s="182"/>
    </row>
    <row r="116" spans="2:6" ht="14.7" customHeight="1">
      <c r="B116" s="308"/>
      <c r="C116" s="142" t="s">
        <v>847</v>
      </c>
      <c r="D116" s="189">
        <v>81</v>
      </c>
      <c r="E116" s="74"/>
      <c r="F116" s="182"/>
    </row>
    <row r="117" spans="2:6">
      <c r="B117" s="308"/>
      <c r="C117" s="142" t="s">
        <v>848</v>
      </c>
      <c r="D117" s="189">
        <v>82</v>
      </c>
      <c r="E117" s="74"/>
      <c r="F117" s="182"/>
    </row>
    <row r="118" spans="2:6">
      <c r="B118" s="308"/>
      <c r="C118" s="142" t="s">
        <v>849</v>
      </c>
      <c r="D118" s="189">
        <v>83</v>
      </c>
      <c r="E118" s="74"/>
      <c r="F118" s="97" t="s">
        <v>2373</v>
      </c>
    </row>
    <row r="119" spans="2:6">
      <c r="B119" s="308"/>
      <c r="C119" s="142" t="s">
        <v>850</v>
      </c>
      <c r="D119" s="189">
        <v>84</v>
      </c>
      <c r="E119" s="74"/>
      <c r="F119" s="182"/>
    </row>
    <row r="120" spans="2:6">
      <c r="B120" s="308"/>
      <c r="C120" s="142" t="s">
        <v>851</v>
      </c>
      <c r="D120" s="189">
        <v>85</v>
      </c>
      <c r="E120" s="74"/>
      <c r="F120" s="182"/>
    </row>
    <row r="121" spans="2:6">
      <c r="B121" s="349"/>
    </row>
    <row r="122" spans="2:6">
      <c r="B122" s="349"/>
    </row>
    <row r="123" spans="2:6">
      <c r="B123" s="349"/>
    </row>
    <row r="124" spans="2:6">
      <c r="B124" s="349"/>
    </row>
    <row r="125" spans="2:6">
      <c r="B125" s="349"/>
    </row>
    <row r="126" spans="2:6">
      <c r="B126" s="349"/>
    </row>
  </sheetData>
  <mergeCells count="3">
    <mergeCell ref="C103:C105"/>
    <mergeCell ref="D103:D105"/>
    <mergeCell ref="B2:F2"/>
  </mergeCell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&amp;C&amp;"Calibri"&amp;11&amp;K000000&amp;P_x000D_&amp;1#&amp;"Calibri"&amp;10&amp;K000000 Internal Information</oddFooter>
  </headerFooter>
  <ignoredErrors>
    <ignoredError sqref="D9:D1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1482-BF20-40FE-A28C-1E48B43B55D9}">
  <sheetPr codeName="Sheet6">
    <tabColor rgb="FFFFFFFF"/>
    <pageSetUpPr fitToPage="1"/>
  </sheetPr>
  <dimension ref="B1:S74"/>
  <sheetViews>
    <sheetView showRowColHeaders="0" workbookViewId="0">
      <selection activeCell="B18" sqref="B18"/>
    </sheetView>
  </sheetViews>
  <sheetFormatPr defaultColWidth="9" defaultRowHeight="14.4"/>
  <cols>
    <col min="1" max="1" width="2.5546875" style="342" customWidth="1"/>
    <col min="2" max="2" width="103.6640625" style="342" customWidth="1"/>
    <col min="3" max="3" width="7.5546875" style="342" customWidth="1"/>
    <col min="4" max="4" width="37.33203125" style="342" customWidth="1"/>
    <col min="5" max="5" width="28.5546875" style="342" customWidth="1"/>
    <col min="6" max="16384" width="9" style="342"/>
  </cols>
  <sheetData>
    <row r="1" spans="2:19" ht="10.199999999999999" customHeight="1">
      <c r="C1" s="386"/>
    </row>
    <row r="2" spans="2:19" ht="28.2" customHeight="1">
      <c r="B2" s="715" t="s">
        <v>852</v>
      </c>
      <c r="C2" s="716"/>
      <c r="D2" s="716"/>
      <c r="E2" s="716"/>
      <c r="F2" s="405"/>
      <c r="G2" s="405"/>
      <c r="H2" s="405"/>
      <c r="I2" s="405"/>
    </row>
    <row r="3" spans="2:19" ht="14.7" customHeight="1">
      <c r="B3" s="388"/>
      <c r="C3" s="401"/>
      <c r="D3" s="401"/>
      <c r="E3" s="401"/>
      <c r="F3" s="402"/>
      <c r="G3" s="402"/>
      <c r="H3" s="402"/>
      <c r="I3" s="402"/>
      <c r="J3" s="402"/>
      <c r="K3" s="402"/>
      <c r="L3" s="402"/>
      <c r="M3" s="402"/>
      <c r="N3" s="402"/>
      <c r="O3" s="402"/>
      <c r="P3" s="402"/>
      <c r="Q3" s="402"/>
      <c r="R3" s="402"/>
      <c r="S3" s="402"/>
    </row>
    <row r="4" spans="2:19">
      <c r="B4"/>
      <c r="C4" s="401"/>
      <c r="D4" s="302" t="s">
        <v>853</v>
      </c>
      <c r="E4" s="302" t="s">
        <v>854</v>
      </c>
      <c r="F4" s="402"/>
    </row>
    <row r="5" spans="2:19">
      <c r="C5" s="184" t="s">
        <v>503</v>
      </c>
      <c r="D5" s="184" t="s">
        <v>505</v>
      </c>
      <c r="E5" s="184" t="s">
        <v>506</v>
      </c>
      <c r="F5" s="402"/>
    </row>
    <row r="6" spans="2:19">
      <c r="B6" s="732" t="s">
        <v>609</v>
      </c>
      <c r="C6" s="733"/>
      <c r="D6" s="733"/>
      <c r="E6" s="734"/>
      <c r="F6" s="402"/>
    </row>
    <row r="7" spans="2:19">
      <c r="B7" s="124" t="s">
        <v>610</v>
      </c>
      <c r="C7" s="191">
        <v>1010</v>
      </c>
      <c r="D7" s="192">
        <v>3467932990.8710003</v>
      </c>
      <c r="E7" s="3"/>
      <c r="F7" s="402"/>
    </row>
    <row r="8" spans="2:19">
      <c r="B8" s="124" t="s">
        <v>612</v>
      </c>
      <c r="C8" s="191">
        <v>1020</v>
      </c>
      <c r="D8" s="192">
        <v>11703059.25</v>
      </c>
      <c r="E8" s="3"/>
      <c r="F8" s="402"/>
    </row>
    <row r="9" spans="2:19">
      <c r="B9" s="124" t="s">
        <v>614</v>
      </c>
      <c r="C9" s="191">
        <v>1030</v>
      </c>
      <c r="D9" s="192">
        <v>4594768.1399999997</v>
      </c>
      <c r="E9" s="3"/>
      <c r="F9" s="402"/>
    </row>
    <row r="10" spans="2:19">
      <c r="B10" s="124" t="s">
        <v>616</v>
      </c>
      <c r="C10" s="191">
        <v>1040</v>
      </c>
      <c r="D10" s="192"/>
      <c r="E10" s="3"/>
      <c r="F10" s="402"/>
    </row>
    <row r="11" spans="2:19">
      <c r="B11" s="124" t="s">
        <v>618</v>
      </c>
      <c r="C11" s="191">
        <v>1050</v>
      </c>
      <c r="D11" s="192">
        <v>737432764.44200003</v>
      </c>
      <c r="E11" s="3"/>
      <c r="F11" s="402"/>
    </row>
    <row r="12" spans="2:19">
      <c r="B12" s="124" t="s">
        <v>620</v>
      </c>
      <c r="C12" s="191">
        <v>1060</v>
      </c>
      <c r="D12" s="192">
        <v>54499223235.374901</v>
      </c>
      <c r="E12" s="3"/>
      <c r="F12" s="402"/>
    </row>
    <row r="13" spans="2:19">
      <c r="B13" s="124" t="s">
        <v>856</v>
      </c>
      <c r="C13" s="191">
        <v>1061</v>
      </c>
      <c r="D13" s="192">
        <v>51315256902.394897</v>
      </c>
      <c r="E13" s="3"/>
      <c r="F13" s="402"/>
    </row>
    <row r="14" spans="2:19">
      <c r="B14" s="124" t="s">
        <v>857</v>
      </c>
      <c r="C14" s="191">
        <v>1061.0999999999999</v>
      </c>
      <c r="D14" s="192">
        <v>51523855628.475899</v>
      </c>
      <c r="E14" s="3"/>
      <c r="F14" s="402"/>
    </row>
    <row r="15" spans="2:19">
      <c r="B15" s="124" t="s">
        <v>858</v>
      </c>
      <c r="C15" s="191">
        <v>1061.2</v>
      </c>
      <c r="D15" s="192">
        <v>208598726.08000001</v>
      </c>
      <c r="E15" s="3"/>
      <c r="F15" s="402"/>
    </row>
    <row r="16" spans="2:19">
      <c r="B16" s="124" t="s">
        <v>859</v>
      </c>
      <c r="C16" s="191">
        <v>1061.3</v>
      </c>
      <c r="D16" s="192"/>
      <c r="E16" s="3"/>
      <c r="F16" s="402"/>
    </row>
    <row r="17" spans="2:6">
      <c r="B17" s="124" t="s">
        <v>860</v>
      </c>
      <c r="C17" s="191">
        <v>1065</v>
      </c>
      <c r="D17" s="192">
        <v>3183966332.98</v>
      </c>
      <c r="E17" s="3"/>
      <c r="F17" s="402"/>
    </row>
    <row r="18" spans="2:6">
      <c r="B18" s="124" t="s">
        <v>626</v>
      </c>
      <c r="C18" s="191">
        <v>1070</v>
      </c>
      <c r="D18" s="192">
        <v>129572641.59999999</v>
      </c>
      <c r="E18" s="3"/>
      <c r="F18" s="402"/>
    </row>
    <row r="19" spans="2:6">
      <c r="B19" s="124" t="s">
        <v>628</v>
      </c>
      <c r="C19" s="191">
        <v>1080</v>
      </c>
      <c r="D19" s="192">
        <v>-2206800104.04</v>
      </c>
      <c r="E19" s="3"/>
      <c r="F19" s="402"/>
    </row>
    <row r="20" spans="2:6">
      <c r="B20" s="124" t="s">
        <v>630</v>
      </c>
      <c r="C20" s="191">
        <v>1100</v>
      </c>
      <c r="D20" s="192">
        <v>183564785.19</v>
      </c>
      <c r="E20" s="3"/>
      <c r="F20" s="402"/>
    </row>
    <row r="21" spans="2:6">
      <c r="B21" s="124" t="s">
        <v>861</v>
      </c>
      <c r="C21" s="191">
        <v>1110</v>
      </c>
      <c r="D21" s="192">
        <v>69810277.760000005</v>
      </c>
      <c r="E21" s="3"/>
      <c r="F21" s="402"/>
    </row>
    <row r="22" spans="2:6">
      <c r="B22" s="124" t="s">
        <v>862</v>
      </c>
      <c r="C22" s="191">
        <v>1110.0999999999999</v>
      </c>
      <c r="D22" s="192">
        <v>23642059.27</v>
      </c>
      <c r="E22" s="3"/>
      <c r="F22" s="402"/>
    </row>
    <row r="23" spans="2:6">
      <c r="B23" s="124" t="s">
        <v>863</v>
      </c>
      <c r="C23" s="191">
        <v>1110.2</v>
      </c>
      <c r="D23" s="192">
        <v>33608393.898199998</v>
      </c>
      <c r="E23" s="3"/>
      <c r="F23" s="402"/>
    </row>
    <row r="24" spans="2:6">
      <c r="B24" s="124" t="s">
        <v>864</v>
      </c>
      <c r="C24" s="191">
        <v>1110.3</v>
      </c>
      <c r="D24" s="192">
        <v>12559824.591800012</v>
      </c>
      <c r="E24" s="3"/>
      <c r="F24" s="402"/>
    </row>
    <row r="25" spans="2:6">
      <c r="B25" s="124" t="s">
        <v>634</v>
      </c>
      <c r="C25" s="191">
        <v>1090</v>
      </c>
      <c r="D25" s="192">
        <v>11181637.77</v>
      </c>
      <c r="E25" s="3"/>
      <c r="F25" s="402"/>
    </row>
    <row r="26" spans="2:6">
      <c r="B26" s="124" t="s">
        <v>636</v>
      </c>
      <c r="C26" s="191">
        <v>1120</v>
      </c>
      <c r="D26" s="192">
        <v>6569885.5600000005</v>
      </c>
      <c r="E26" s="3"/>
      <c r="F26" s="402"/>
    </row>
    <row r="27" spans="2:6">
      <c r="B27" s="124" t="s">
        <v>865</v>
      </c>
      <c r="C27" s="191">
        <v>1120.0999999999999</v>
      </c>
      <c r="D27" s="192">
        <v>0</v>
      </c>
      <c r="E27" s="3"/>
      <c r="F27" s="402"/>
    </row>
    <row r="28" spans="2:6">
      <c r="B28" s="124" t="s">
        <v>866</v>
      </c>
      <c r="C28" s="191">
        <v>1120.2</v>
      </c>
      <c r="D28" s="192">
        <v>6569885.5600000005</v>
      </c>
      <c r="E28" s="3"/>
      <c r="F28" s="402"/>
    </row>
    <row r="29" spans="2:6">
      <c r="B29" s="124" t="s">
        <v>638</v>
      </c>
      <c r="C29" s="191">
        <v>1130</v>
      </c>
      <c r="D29" s="192">
        <v>159510129.31799999</v>
      </c>
      <c r="E29" s="3"/>
      <c r="F29" s="402"/>
    </row>
    <row r="30" spans="2:6">
      <c r="B30" s="124" t="s">
        <v>867</v>
      </c>
      <c r="C30" s="191">
        <v>1130.0999999999999</v>
      </c>
      <c r="D30" s="192"/>
      <c r="E30" s="3"/>
      <c r="F30" s="402"/>
    </row>
    <row r="31" spans="2:6">
      <c r="B31" s="124" t="s">
        <v>868</v>
      </c>
      <c r="C31" s="191">
        <v>1130.2</v>
      </c>
      <c r="D31" s="192">
        <v>159510129.31799999</v>
      </c>
      <c r="E31" s="3"/>
      <c r="F31" s="402"/>
    </row>
    <row r="32" spans="2:6">
      <c r="B32" s="124" t="s">
        <v>640</v>
      </c>
      <c r="C32" s="191">
        <v>1140</v>
      </c>
      <c r="D32" s="192"/>
      <c r="E32" s="3"/>
      <c r="F32" s="402"/>
    </row>
    <row r="33" spans="2:6">
      <c r="B33" s="283" t="s">
        <v>642</v>
      </c>
      <c r="C33" s="193">
        <v>1999</v>
      </c>
      <c r="D33" s="283">
        <v>57074296071.235901</v>
      </c>
      <c r="E33" s="283"/>
      <c r="F33" s="402"/>
    </row>
    <row r="34" spans="2:6">
      <c r="B34" s="86"/>
      <c r="C34" s="83"/>
      <c r="D34" s="83"/>
      <c r="E34" s="83"/>
      <c r="F34" s="402"/>
    </row>
    <row r="35" spans="2:6">
      <c r="B35" s="732" t="s">
        <v>643</v>
      </c>
      <c r="C35" s="733"/>
      <c r="D35" s="733"/>
      <c r="E35" s="734"/>
      <c r="F35" s="402"/>
    </row>
    <row r="36" spans="2:6">
      <c r="B36" s="124" t="s">
        <v>644</v>
      </c>
      <c r="C36" s="191" t="s">
        <v>645</v>
      </c>
      <c r="D36" s="192">
        <v>73011295.950000003</v>
      </c>
      <c r="E36" s="3"/>
      <c r="F36" s="402"/>
    </row>
    <row r="37" spans="2:6">
      <c r="B37" s="124" t="s">
        <v>646</v>
      </c>
      <c r="C37" s="191" t="s">
        <v>647</v>
      </c>
      <c r="D37" s="192">
        <v>170702590.98300001</v>
      </c>
      <c r="E37" s="3"/>
      <c r="F37" s="402"/>
    </row>
    <row r="38" spans="2:6">
      <c r="B38" s="124" t="s">
        <v>648</v>
      </c>
      <c r="C38" s="191" t="s">
        <v>649</v>
      </c>
      <c r="D38" s="192">
        <v>52948860054.515007</v>
      </c>
      <c r="E38" s="3"/>
      <c r="F38" s="402"/>
    </row>
    <row r="39" spans="2:6">
      <c r="B39" s="124" t="s">
        <v>869</v>
      </c>
      <c r="C39" s="191" t="s">
        <v>651</v>
      </c>
      <c r="D39" s="192">
        <v>314840681.40999997</v>
      </c>
      <c r="E39" s="3"/>
      <c r="F39" s="402"/>
    </row>
    <row r="40" spans="2:6">
      <c r="B40" s="124" t="s">
        <v>870</v>
      </c>
      <c r="C40" s="191" t="s">
        <v>653</v>
      </c>
      <c r="D40" s="192">
        <v>45117171961.889</v>
      </c>
      <c r="E40" s="3"/>
      <c r="F40" s="402"/>
    </row>
    <row r="41" spans="2:6">
      <c r="B41" s="124" t="s">
        <v>871</v>
      </c>
      <c r="C41" s="191" t="s">
        <v>655</v>
      </c>
      <c r="D41" s="192">
        <v>6725256082.9400005</v>
      </c>
      <c r="E41" s="3"/>
      <c r="F41" s="402"/>
    </row>
    <row r="42" spans="2:6">
      <c r="B42" s="124" t="s">
        <v>872</v>
      </c>
      <c r="C42" s="191" t="s">
        <v>657</v>
      </c>
      <c r="D42" s="192">
        <v>509255027.27999997</v>
      </c>
      <c r="E42" s="3"/>
      <c r="F42" s="402"/>
    </row>
    <row r="43" spans="2:6">
      <c r="B43" s="124" t="s">
        <v>873</v>
      </c>
      <c r="C43" s="191" t="s">
        <v>874</v>
      </c>
      <c r="D43" s="192">
        <v>509262275.81999999</v>
      </c>
      <c r="E43" s="3"/>
      <c r="F43" s="402"/>
    </row>
    <row r="44" spans="2:6">
      <c r="B44" s="124" t="s">
        <v>875</v>
      </c>
      <c r="C44" s="191" t="s">
        <v>876</v>
      </c>
      <c r="D44" s="192">
        <v>-7248.5400000214577</v>
      </c>
      <c r="E44" s="3"/>
      <c r="F44" s="402"/>
    </row>
    <row r="45" spans="2:6">
      <c r="B45" s="124" t="s">
        <v>877</v>
      </c>
      <c r="C45" s="191" t="s">
        <v>659</v>
      </c>
      <c r="D45" s="192">
        <v>282336300.99599999</v>
      </c>
      <c r="E45" s="3"/>
      <c r="F45" s="402"/>
    </row>
    <row r="46" spans="2:6">
      <c r="B46" s="124" t="s">
        <v>660</v>
      </c>
      <c r="C46" s="191" t="s">
        <v>661</v>
      </c>
      <c r="D46" s="192"/>
      <c r="E46" s="3"/>
      <c r="F46" s="402"/>
    </row>
    <row r="47" spans="2:6">
      <c r="B47" s="124" t="s">
        <v>626</v>
      </c>
      <c r="C47" s="191" t="s">
        <v>662</v>
      </c>
      <c r="D47" s="192">
        <v>1780413.72</v>
      </c>
      <c r="E47" s="3"/>
      <c r="F47" s="402"/>
    </row>
    <row r="48" spans="2:6">
      <c r="B48" s="124" t="s">
        <v>628</v>
      </c>
      <c r="C48" s="191" t="s">
        <v>663</v>
      </c>
      <c r="D48" s="192">
        <v>13369462.93</v>
      </c>
      <c r="E48" s="3"/>
      <c r="F48" s="402"/>
    </row>
    <row r="49" spans="2:6">
      <c r="B49" s="124" t="s">
        <v>664</v>
      </c>
      <c r="C49" s="191" t="s">
        <v>665</v>
      </c>
      <c r="D49" s="192">
        <v>236132632.02399999</v>
      </c>
      <c r="E49" s="3"/>
      <c r="F49" s="402"/>
    </row>
    <row r="50" spans="2:6">
      <c r="B50" s="124" t="s">
        <v>666</v>
      </c>
      <c r="C50" s="191" t="s">
        <v>667</v>
      </c>
      <c r="D50" s="192">
        <v>48310765.200000003</v>
      </c>
      <c r="E50" s="3"/>
      <c r="F50" s="402"/>
    </row>
    <row r="51" spans="2:6">
      <c r="B51" s="124" t="s">
        <v>668</v>
      </c>
      <c r="C51" s="191" t="s">
        <v>669</v>
      </c>
      <c r="D51" s="192">
        <v>160824181.09</v>
      </c>
      <c r="E51" s="3"/>
      <c r="F51" s="402"/>
    </row>
    <row r="52" spans="2:6">
      <c r="B52" s="124" t="s">
        <v>670</v>
      </c>
      <c r="C52" s="191" t="s">
        <v>671</v>
      </c>
      <c r="D52" s="192"/>
      <c r="E52" s="3"/>
      <c r="F52" s="402"/>
    </row>
    <row r="53" spans="2:6">
      <c r="B53" s="283" t="s">
        <v>878</v>
      </c>
      <c r="C53" s="193">
        <v>2999</v>
      </c>
      <c r="D53" s="283">
        <v>53652991396.412003</v>
      </c>
      <c r="E53" s="283"/>
      <c r="F53" s="402"/>
    </row>
    <row r="54" spans="2:6">
      <c r="B54" s="86"/>
      <c r="C54" s="83"/>
      <c r="D54" s="83"/>
      <c r="E54" s="83"/>
      <c r="F54" s="402"/>
    </row>
    <row r="55" spans="2:6">
      <c r="B55" s="732" t="s">
        <v>879</v>
      </c>
      <c r="C55" s="733"/>
      <c r="D55" s="733"/>
      <c r="E55" s="734"/>
      <c r="F55" s="402"/>
    </row>
    <row r="56" spans="2:6">
      <c r="B56" s="124" t="s">
        <v>880</v>
      </c>
      <c r="C56" s="191" t="s">
        <v>881</v>
      </c>
      <c r="D56" s="192">
        <v>1389804768.3399999</v>
      </c>
      <c r="E56" s="3">
        <v>1</v>
      </c>
      <c r="F56" s="402"/>
    </row>
    <row r="57" spans="2:6">
      <c r="B57" s="124" t="s">
        <v>882</v>
      </c>
      <c r="C57" s="191" t="s">
        <v>883</v>
      </c>
      <c r="D57" s="192">
        <v>1389804768.3399999</v>
      </c>
      <c r="E57" s="3"/>
      <c r="F57" s="402"/>
    </row>
    <row r="58" spans="2:6">
      <c r="B58" s="124" t="s">
        <v>884</v>
      </c>
      <c r="C58" s="191" t="s">
        <v>885</v>
      </c>
      <c r="D58" s="192">
        <v>0</v>
      </c>
      <c r="E58" s="3"/>
      <c r="F58" s="402"/>
    </row>
    <row r="59" spans="2:6">
      <c r="B59" s="124" t="s">
        <v>886</v>
      </c>
      <c r="C59" s="191" t="s">
        <v>887</v>
      </c>
      <c r="D59" s="192">
        <v>121572904.84999999</v>
      </c>
      <c r="E59" s="3"/>
      <c r="F59" s="402"/>
    </row>
    <row r="60" spans="2:6">
      <c r="B60" s="124" t="s">
        <v>888</v>
      </c>
      <c r="C60" s="191" t="s">
        <v>889</v>
      </c>
      <c r="D60" s="192">
        <v>244780177.34</v>
      </c>
      <c r="E60" s="3">
        <v>30</v>
      </c>
      <c r="F60" s="402"/>
    </row>
    <row r="61" spans="2:6">
      <c r="B61" s="124" t="s">
        <v>890</v>
      </c>
      <c r="C61" s="191" t="s">
        <v>891</v>
      </c>
      <c r="D61" s="192">
        <v>5149617.99</v>
      </c>
      <c r="E61" s="3"/>
      <c r="F61" s="402"/>
    </row>
    <row r="62" spans="2:6">
      <c r="B62" s="124" t="s">
        <v>892</v>
      </c>
      <c r="C62" s="191" t="s">
        <v>893</v>
      </c>
      <c r="D62" s="192">
        <v>-2871729.3699999996</v>
      </c>
      <c r="E62" s="3"/>
      <c r="F62" s="402"/>
    </row>
    <row r="63" spans="2:6">
      <c r="B63" s="124" t="s">
        <v>894</v>
      </c>
      <c r="C63" s="191" t="s">
        <v>895</v>
      </c>
      <c r="D63" s="192">
        <v>-5259152.3499999996</v>
      </c>
      <c r="E63" s="3"/>
      <c r="F63" s="402"/>
    </row>
    <row r="64" spans="2:6">
      <c r="B64" s="124" t="s">
        <v>896</v>
      </c>
      <c r="C64" s="191" t="s">
        <v>897</v>
      </c>
      <c r="D64" s="192">
        <v>-1447402.17</v>
      </c>
      <c r="E64" s="3"/>
      <c r="F64" s="402"/>
    </row>
    <row r="65" spans="2:6">
      <c r="B65" s="124" t="s">
        <v>898</v>
      </c>
      <c r="C65" s="191" t="s">
        <v>899</v>
      </c>
      <c r="D65" s="192">
        <v>3834825.15</v>
      </c>
      <c r="E65" s="3">
        <v>14</v>
      </c>
      <c r="F65" s="402"/>
    </row>
    <row r="66" spans="2:6">
      <c r="B66" s="124" t="s">
        <v>900</v>
      </c>
      <c r="C66" s="191" t="s">
        <v>901</v>
      </c>
      <c r="D66" s="192">
        <v>8021347.3600000003</v>
      </c>
      <c r="E66" s="3"/>
      <c r="F66" s="402"/>
    </row>
    <row r="67" spans="2:6">
      <c r="B67" s="124" t="s">
        <v>902</v>
      </c>
      <c r="C67" s="191" t="s">
        <v>903</v>
      </c>
      <c r="D67" s="192">
        <v>8021347.3600000003</v>
      </c>
      <c r="E67" s="3"/>
      <c r="F67" s="402"/>
    </row>
    <row r="68" spans="2:6">
      <c r="B68" s="124" t="s">
        <v>904</v>
      </c>
      <c r="C68" s="191" t="s">
        <v>905</v>
      </c>
      <c r="D68" s="192">
        <v>1187440592.98</v>
      </c>
      <c r="E68" s="3"/>
      <c r="F68" s="402"/>
    </row>
    <row r="69" spans="2:6">
      <c r="B69" s="124" t="s">
        <v>906</v>
      </c>
      <c r="C69" s="191" t="s">
        <v>907</v>
      </c>
      <c r="D69" s="192">
        <v>222338402.74000001</v>
      </c>
      <c r="E69" s="3"/>
      <c r="F69" s="402"/>
    </row>
    <row r="70" spans="2:6">
      <c r="B70" s="124" t="s">
        <v>908</v>
      </c>
      <c r="C70" s="191" t="s">
        <v>909</v>
      </c>
      <c r="D70" s="192">
        <v>250218210.06</v>
      </c>
      <c r="E70" s="3"/>
      <c r="F70" s="402"/>
    </row>
    <row r="71" spans="2:6">
      <c r="B71" s="124" t="s">
        <v>910</v>
      </c>
      <c r="C71" s="191" t="s">
        <v>911</v>
      </c>
      <c r="D71" s="192">
        <v>187393734.44999999</v>
      </c>
      <c r="E71" s="3" t="s">
        <v>738</v>
      </c>
      <c r="F71" s="402"/>
    </row>
    <row r="72" spans="2:6">
      <c r="B72" s="124" t="s">
        <v>912</v>
      </c>
      <c r="C72" s="191" t="s">
        <v>913</v>
      </c>
      <c r="D72" s="192">
        <v>62824475.610000014</v>
      </c>
      <c r="E72" s="3"/>
      <c r="F72" s="402"/>
    </row>
    <row r="73" spans="2:6">
      <c r="B73" s="283" t="s">
        <v>672</v>
      </c>
      <c r="C73" s="193">
        <v>3990</v>
      </c>
      <c r="D73" s="283">
        <v>3421304674.2999997</v>
      </c>
      <c r="E73" s="283"/>
      <c r="F73" s="402"/>
    </row>
    <row r="74" spans="2:6">
      <c r="B74" s="283" t="s">
        <v>674</v>
      </c>
      <c r="C74" s="193">
        <v>3999</v>
      </c>
      <c r="D74" s="283">
        <v>57074296070.712006</v>
      </c>
      <c r="E74" s="283"/>
      <c r="F74" s="402"/>
    </row>
  </sheetData>
  <mergeCells count="4">
    <mergeCell ref="B2:E2"/>
    <mergeCell ref="B6:E6"/>
    <mergeCell ref="B35:E35"/>
    <mergeCell ref="B55:E55"/>
  </mergeCells>
  <pageMargins left="0.7" right="0.7" top="0.75" bottom="0.75" header="0.3" footer="0.3"/>
  <pageSetup paperSize="9" scale="42" orientation="landscape" r:id="rId1"/>
  <headerFooter>
    <oddHeader>&amp;CEN
Annex VII</oddHeader>
    <oddFooter>&amp;C&amp;"Calibri"&amp;11&amp;K000000&amp;P_x000D_&amp;1#&amp;"Calibri"&amp;10&amp;K000000 Internal Information</oddFooter>
  </headerFooter>
  <ignoredErrors>
    <ignoredError sqref="C36:C52 C56:C7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tabColor rgb="FFFFFFFF"/>
    <pageSetUpPr fitToPage="1"/>
  </sheetPr>
  <dimension ref="B1:H54"/>
  <sheetViews>
    <sheetView showRowColHeaders="0" topLeftCell="G1" zoomScaleNormal="100" workbookViewId="0">
      <selection activeCell="B18" sqref="B18"/>
    </sheetView>
  </sheetViews>
  <sheetFormatPr defaultColWidth="9" defaultRowHeight="14.4"/>
  <cols>
    <col min="1" max="1" width="2.5546875" style="342" customWidth="1"/>
    <col min="2" max="2" width="94" style="342" customWidth="1"/>
    <col min="3" max="3" width="5.44140625" style="342" bestFit="1" customWidth="1"/>
    <col min="4" max="7" width="100.5546875" style="342" customWidth="1"/>
    <col min="8" max="8" width="91.33203125" style="342" customWidth="1"/>
    <col min="9" max="16384" width="9" style="342"/>
  </cols>
  <sheetData>
    <row r="1" spans="2:8" ht="10.199999999999999" customHeight="1"/>
    <row r="2" spans="2:8" ht="28.2" customHeight="1">
      <c r="B2" s="737" t="s">
        <v>914</v>
      </c>
      <c r="C2" s="738"/>
      <c r="D2" s="738"/>
      <c r="E2" s="738"/>
      <c r="F2" s="738"/>
      <c r="G2" s="738"/>
      <c r="H2" s="738"/>
    </row>
    <row r="3" spans="2:8" ht="14.7" customHeight="1">
      <c r="B3" s="388"/>
      <c r="C3" s="388"/>
    </row>
    <row r="5" spans="2:8" ht="27" customHeight="1">
      <c r="B5" s="412"/>
      <c r="C5" s="412"/>
      <c r="D5" s="735" t="s">
        <v>583</v>
      </c>
      <c r="E5" s="736"/>
      <c r="F5" s="736"/>
      <c r="G5" s="736"/>
      <c r="H5" s="736"/>
    </row>
    <row r="6" spans="2:8" ht="27" customHeight="1">
      <c r="B6" s="412"/>
      <c r="C6" s="32" t="s">
        <v>503</v>
      </c>
      <c r="D6" s="189" t="s">
        <v>504</v>
      </c>
      <c r="E6" s="189" t="s">
        <v>505</v>
      </c>
      <c r="F6" s="189" t="s">
        <v>506</v>
      </c>
      <c r="G6" s="189" t="s">
        <v>527</v>
      </c>
      <c r="H6" s="189" t="s">
        <v>528</v>
      </c>
    </row>
    <row r="7" spans="2:8">
      <c r="B7" s="308" t="s">
        <v>915</v>
      </c>
      <c r="C7" s="184">
        <v>1</v>
      </c>
      <c r="D7" s="103" t="s">
        <v>916</v>
      </c>
      <c r="E7" s="104" t="s">
        <v>916</v>
      </c>
      <c r="F7" s="104" t="s">
        <v>916</v>
      </c>
      <c r="G7" s="104" t="s">
        <v>916</v>
      </c>
      <c r="H7" s="104" t="s">
        <v>916</v>
      </c>
    </row>
    <row r="8" spans="2:8">
      <c r="B8" s="308" t="s">
        <v>917</v>
      </c>
      <c r="C8" s="184">
        <v>2</v>
      </c>
      <c r="D8" s="103" t="s">
        <v>918</v>
      </c>
      <c r="E8" s="105" t="s">
        <v>919</v>
      </c>
      <c r="F8" s="105" t="s">
        <v>920</v>
      </c>
      <c r="G8" s="105" t="s">
        <v>921</v>
      </c>
      <c r="H8" s="105" t="s">
        <v>2107</v>
      </c>
    </row>
    <row r="9" spans="2:8">
      <c r="B9" s="308" t="s">
        <v>922</v>
      </c>
      <c r="C9" s="184" t="s">
        <v>923</v>
      </c>
      <c r="D9" s="106" t="s">
        <v>924</v>
      </c>
      <c r="E9" s="107" t="s">
        <v>924</v>
      </c>
      <c r="F9" s="107" t="s">
        <v>924</v>
      </c>
      <c r="G9" s="107" t="s">
        <v>924</v>
      </c>
      <c r="H9" s="107" t="s">
        <v>2108</v>
      </c>
    </row>
    <row r="10" spans="2:8">
      <c r="B10" s="308" t="s">
        <v>925</v>
      </c>
      <c r="C10" s="184">
        <v>3</v>
      </c>
      <c r="D10" s="103" t="s">
        <v>926</v>
      </c>
      <c r="E10" s="104" t="s">
        <v>926</v>
      </c>
      <c r="F10" s="104" t="s">
        <v>926</v>
      </c>
      <c r="G10" s="104" t="s">
        <v>926</v>
      </c>
      <c r="H10" s="104" t="s">
        <v>926</v>
      </c>
    </row>
    <row r="11" spans="2:8">
      <c r="B11" s="308" t="s">
        <v>927</v>
      </c>
      <c r="C11" s="184" t="s">
        <v>928</v>
      </c>
      <c r="D11" s="103" t="s">
        <v>929</v>
      </c>
      <c r="E11" s="104" t="s">
        <v>929</v>
      </c>
      <c r="F11" s="104" t="s">
        <v>929</v>
      </c>
      <c r="G11" s="104" t="s">
        <v>929</v>
      </c>
      <c r="H11" s="104" t="s">
        <v>929</v>
      </c>
    </row>
    <row r="12" spans="2:8">
      <c r="B12" s="308" t="s">
        <v>930</v>
      </c>
      <c r="C12" s="184"/>
      <c r="D12" s="739"/>
      <c r="E12" s="739"/>
      <c r="F12" s="739"/>
      <c r="G12" s="739"/>
      <c r="H12" s="740"/>
    </row>
    <row r="13" spans="2:8">
      <c r="B13" s="308" t="s">
        <v>931</v>
      </c>
      <c r="C13" s="184">
        <v>4</v>
      </c>
      <c r="D13" s="103" t="s">
        <v>932</v>
      </c>
      <c r="E13" s="104" t="s">
        <v>2109</v>
      </c>
      <c r="F13" s="104" t="s">
        <v>2109</v>
      </c>
      <c r="G13" s="104" t="s">
        <v>2109</v>
      </c>
      <c r="H13" s="104" t="s">
        <v>2109</v>
      </c>
    </row>
    <row r="14" spans="2:8">
      <c r="B14" s="308" t="s">
        <v>933</v>
      </c>
      <c r="C14" s="184">
        <v>5</v>
      </c>
      <c r="D14" s="103" t="s">
        <v>932</v>
      </c>
      <c r="E14" s="104" t="s">
        <v>2109</v>
      </c>
      <c r="F14" s="104" t="s">
        <v>2109</v>
      </c>
      <c r="G14" s="104" t="s">
        <v>2109</v>
      </c>
      <c r="H14" s="104" t="s">
        <v>2109</v>
      </c>
    </row>
    <row r="15" spans="2:8">
      <c r="B15" s="308" t="s">
        <v>934</v>
      </c>
      <c r="C15" s="184">
        <v>6</v>
      </c>
      <c r="D15" s="103" t="s">
        <v>935</v>
      </c>
      <c r="E15" s="104" t="s">
        <v>935</v>
      </c>
      <c r="F15" s="104" t="s">
        <v>935</v>
      </c>
      <c r="G15" s="104" t="s">
        <v>935</v>
      </c>
      <c r="H15" s="104" t="s">
        <v>935</v>
      </c>
    </row>
    <row r="16" spans="2:8">
      <c r="B16" s="308" t="s">
        <v>936</v>
      </c>
      <c r="C16" s="184">
        <v>7</v>
      </c>
      <c r="D16" s="103" t="s">
        <v>937</v>
      </c>
      <c r="E16" s="108" t="s">
        <v>938</v>
      </c>
      <c r="F16" s="108" t="s">
        <v>938</v>
      </c>
      <c r="G16" s="108" t="s">
        <v>938</v>
      </c>
      <c r="H16" s="108" t="s">
        <v>938</v>
      </c>
    </row>
    <row r="17" spans="2:8">
      <c r="B17" s="308" t="s">
        <v>939</v>
      </c>
      <c r="C17" s="184">
        <v>8</v>
      </c>
      <c r="D17" s="109">
        <v>245000000</v>
      </c>
      <c r="E17" s="110">
        <v>125000000</v>
      </c>
      <c r="F17" s="110">
        <v>60000000</v>
      </c>
      <c r="G17" s="110">
        <v>15000000</v>
      </c>
      <c r="H17" s="110">
        <v>299145000</v>
      </c>
    </row>
    <row r="18" spans="2:8">
      <c r="B18" s="308" t="s">
        <v>940</v>
      </c>
      <c r="C18" s="184">
        <v>9</v>
      </c>
      <c r="D18" s="109">
        <v>250000000</v>
      </c>
      <c r="E18" s="110">
        <v>125000000</v>
      </c>
      <c r="F18" s="110">
        <v>60000000</v>
      </c>
      <c r="G18" s="110">
        <v>15000000</v>
      </c>
      <c r="H18" s="110">
        <v>300000000</v>
      </c>
    </row>
    <row r="19" spans="2:8">
      <c r="B19" s="308" t="s">
        <v>941</v>
      </c>
      <c r="C19" s="184" t="s">
        <v>552</v>
      </c>
      <c r="D19" s="111" t="s">
        <v>942</v>
      </c>
      <c r="E19" s="112" t="s">
        <v>943</v>
      </c>
      <c r="F19" s="112" t="s">
        <v>943</v>
      </c>
      <c r="G19" s="112" t="s">
        <v>943</v>
      </c>
      <c r="H19" s="112" t="s">
        <v>2110</v>
      </c>
    </row>
    <row r="20" spans="2:8">
      <c r="B20" s="308" t="s">
        <v>944</v>
      </c>
      <c r="C20" s="184" t="s">
        <v>945</v>
      </c>
      <c r="D20" s="103" t="s">
        <v>946</v>
      </c>
      <c r="E20" s="104" t="s">
        <v>946</v>
      </c>
      <c r="F20" s="104" t="s">
        <v>946</v>
      </c>
      <c r="G20" s="104" t="s">
        <v>946</v>
      </c>
      <c r="H20" s="104" t="s">
        <v>946</v>
      </c>
    </row>
    <row r="21" spans="2:8">
      <c r="B21" s="308" t="s">
        <v>947</v>
      </c>
      <c r="C21" s="184">
        <v>10</v>
      </c>
      <c r="D21" s="103" t="s">
        <v>948</v>
      </c>
      <c r="E21" s="104" t="s">
        <v>948</v>
      </c>
      <c r="F21" s="104" t="s">
        <v>948</v>
      </c>
      <c r="G21" s="104" t="s">
        <v>948</v>
      </c>
      <c r="H21" s="104" t="s">
        <v>948</v>
      </c>
    </row>
    <row r="22" spans="2:8">
      <c r="B22" s="308" t="s">
        <v>949</v>
      </c>
      <c r="C22" s="184">
        <v>11</v>
      </c>
      <c r="D22" s="113">
        <v>44561</v>
      </c>
      <c r="E22" s="114">
        <v>44561</v>
      </c>
      <c r="F22" s="114">
        <v>44561</v>
      </c>
      <c r="G22" s="114">
        <v>44561</v>
      </c>
      <c r="H22" s="114">
        <v>45405</v>
      </c>
    </row>
    <row r="23" spans="2:8">
      <c r="B23" s="308" t="s">
        <v>950</v>
      </c>
      <c r="C23" s="184">
        <v>12</v>
      </c>
      <c r="D23" s="103" t="s">
        <v>951</v>
      </c>
      <c r="E23" s="108" t="s">
        <v>952</v>
      </c>
      <c r="F23" s="108" t="s">
        <v>952</v>
      </c>
      <c r="G23" s="108" t="s">
        <v>952</v>
      </c>
      <c r="H23" s="108" t="s">
        <v>952</v>
      </c>
    </row>
    <row r="24" spans="2:8">
      <c r="B24" s="308" t="s">
        <v>953</v>
      </c>
      <c r="C24" s="184">
        <v>13</v>
      </c>
      <c r="D24" s="103" t="s">
        <v>954</v>
      </c>
      <c r="E24" s="115">
        <v>48213</v>
      </c>
      <c r="F24" s="115">
        <v>48944</v>
      </c>
      <c r="G24" s="115">
        <v>48213</v>
      </c>
      <c r="H24" s="115">
        <v>49429</v>
      </c>
    </row>
    <row r="25" spans="2:8">
      <c r="B25" s="308" t="s">
        <v>955</v>
      </c>
      <c r="C25" s="184">
        <v>14</v>
      </c>
      <c r="D25" s="103" t="s">
        <v>929</v>
      </c>
      <c r="E25" s="104" t="s">
        <v>929</v>
      </c>
      <c r="F25" s="104" t="s">
        <v>929</v>
      </c>
      <c r="G25" s="104" t="s">
        <v>929</v>
      </c>
      <c r="H25" s="104" t="s">
        <v>929</v>
      </c>
    </row>
    <row r="26" spans="2:8" ht="43.2">
      <c r="B26" s="308" t="s">
        <v>956</v>
      </c>
      <c r="C26" s="184">
        <v>15</v>
      </c>
      <c r="D26" s="116" t="s">
        <v>957</v>
      </c>
      <c r="E26" s="116" t="s">
        <v>958</v>
      </c>
      <c r="F26" s="116" t="s">
        <v>959</v>
      </c>
      <c r="G26" s="99" t="s">
        <v>958</v>
      </c>
      <c r="H26" s="99" t="s">
        <v>2111</v>
      </c>
    </row>
    <row r="27" spans="2:8">
      <c r="B27" s="308" t="s">
        <v>960</v>
      </c>
      <c r="C27" s="184">
        <v>16</v>
      </c>
      <c r="D27" s="103" t="s">
        <v>961</v>
      </c>
      <c r="E27" s="104" t="s">
        <v>962</v>
      </c>
      <c r="F27" s="104" t="s">
        <v>963</v>
      </c>
      <c r="G27" s="104" t="s">
        <v>962</v>
      </c>
      <c r="H27" s="104" t="s">
        <v>2112</v>
      </c>
    </row>
    <row r="28" spans="2:8">
      <c r="B28" s="308" t="s">
        <v>964</v>
      </c>
      <c r="C28" s="184"/>
      <c r="D28" s="739"/>
      <c r="E28" s="739"/>
      <c r="F28" s="739"/>
      <c r="G28" s="739"/>
      <c r="H28" s="740"/>
    </row>
    <row r="29" spans="2:8" ht="72">
      <c r="B29" s="308" t="s">
        <v>965</v>
      </c>
      <c r="C29" s="184">
        <v>17</v>
      </c>
      <c r="D29" s="117" t="s">
        <v>966</v>
      </c>
      <c r="E29" s="117" t="s">
        <v>967</v>
      </c>
      <c r="F29" s="117" t="s">
        <v>967</v>
      </c>
      <c r="G29" s="117" t="s">
        <v>967</v>
      </c>
      <c r="H29" s="117" t="s">
        <v>2113</v>
      </c>
    </row>
    <row r="30" spans="2:8" ht="28.8">
      <c r="B30" s="308" t="s">
        <v>968</v>
      </c>
      <c r="C30" s="184">
        <v>18</v>
      </c>
      <c r="D30" s="118" t="s">
        <v>969</v>
      </c>
      <c r="E30" s="118" t="s">
        <v>970</v>
      </c>
      <c r="F30" s="118" t="s">
        <v>971</v>
      </c>
      <c r="G30" s="118" t="s">
        <v>972</v>
      </c>
      <c r="H30" s="118" t="s">
        <v>2114</v>
      </c>
    </row>
    <row r="31" spans="2:8">
      <c r="B31" s="308" t="s">
        <v>973</v>
      </c>
      <c r="C31" s="184">
        <v>19</v>
      </c>
      <c r="D31" s="104" t="s">
        <v>974</v>
      </c>
      <c r="E31" s="104" t="s">
        <v>974</v>
      </c>
      <c r="F31" s="104" t="s">
        <v>974</v>
      </c>
      <c r="G31" s="104" t="s">
        <v>974</v>
      </c>
      <c r="H31" s="104" t="s">
        <v>974</v>
      </c>
    </row>
    <row r="32" spans="2:8">
      <c r="B32" s="308" t="s">
        <v>975</v>
      </c>
      <c r="C32" s="184" t="s">
        <v>755</v>
      </c>
      <c r="D32" s="104" t="s">
        <v>976</v>
      </c>
      <c r="E32" s="104" t="s">
        <v>976</v>
      </c>
      <c r="F32" s="104" t="s">
        <v>976</v>
      </c>
      <c r="G32" s="104" t="s">
        <v>976</v>
      </c>
      <c r="H32" s="104" t="s">
        <v>976</v>
      </c>
    </row>
    <row r="33" spans="2:8">
      <c r="B33" s="308" t="s">
        <v>977</v>
      </c>
      <c r="C33" s="184" t="s">
        <v>757</v>
      </c>
      <c r="D33" s="104" t="s">
        <v>976</v>
      </c>
      <c r="E33" s="104" t="s">
        <v>976</v>
      </c>
      <c r="F33" s="104" t="s">
        <v>976</v>
      </c>
      <c r="G33" s="104" t="s">
        <v>976</v>
      </c>
      <c r="H33" s="104" t="s">
        <v>976</v>
      </c>
    </row>
    <row r="34" spans="2:8">
      <c r="B34" s="308" t="s">
        <v>978</v>
      </c>
      <c r="C34" s="184">
        <v>21</v>
      </c>
      <c r="D34" s="104" t="s">
        <v>974</v>
      </c>
      <c r="E34" s="104" t="s">
        <v>974</v>
      </c>
      <c r="F34" s="104" t="s">
        <v>974</v>
      </c>
      <c r="G34" s="104" t="s">
        <v>974</v>
      </c>
      <c r="H34" s="104" t="s">
        <v>974</v>
      </c>
    </row>
    <row r="35" spans="2:8">
      <c r="B35" s="308" t="s">
        <v>979</v>
      </c>
      <c r="C35" s="184">
        <v>22</v>
      </c>
      <c r="D35" s="104" t="s">
        <v>980</v>
      </c>
      <c r="E35" s="104" t="s">
        <v>980</v>
      </c>
      <c r="F35" s="104" t="s">
        <v>980</v>
      </c>
      <c r="G35" s="104" t="s">
        <v>980</v>
      </c>
      <c r="H35" s="104" t="s">
        <v>980</v>
      </c>
    </row>
    <row r="36" spans="2:8">
      <c r="B36" s="308" t="s">
        <v>981</v>
      </c>
      <c r="C36" s="184">
        <v>23</v>
      </c>
      <c r="D36" s="104" t="s">
        <v>982</v>
      </c>
      <c r="E36" s="104" t="s">
        <v>982</v>
      </c>
      <c r="F36" s="104" t="s">
        <v>982</v>
      </c>
      <c r="G36" s="104" t="s">
        <v>982</v>
      </c>
      <c r="H36" s="104" t="s">
        <v>982</v>
      </c>
    </row>
    <row r="37" spans="2:8">
      <c r="B37" s="308" t="s">
        <v>983</v>
      </c>
      <c r="C37" s="184">
        <v>24</v>
      </c>
      <c r="D37" s="104" t="s">
        <v>984</v>
      </c>
      <c r="E37" s="104" t="s">
        <v>984</v>
      </c>
      <c r="F37" s="104" t="s">
        <v>984</v>
      </c>
      <c r="G37" s="104" t="s">
        <v>984</v>
      </c>
      <c r="H37" s="104" t="s">
        <v>984</v>
      </c>
    </row>
    <row r="38" spans="2:8">
      <c r="B38" s="308" t="s">
        <v>985</v>
      </c>
      <c r="C38" s="184">
        <v>25</v>
      </c>
      <c r="D38" s="104" t="s">
        <v>984</v>
      </c>
      <c r="E38" s="104" t="s">
        <v>984</v>
      </c>
      <c r="F38" s="104" t="s">
        <v>984</v>
      </c>
      <c r="G38" s="104" t="s">
        <v>984</v>
      </c>
      <c r="H38" s="104" t="s">
        <v>984</v>
      </c>
    </row>
    <row r="39" spans="2:8">
      <c r="B39" s="308" t="s">
        <v>986</v>
      </c>
      <c r="C39" s="184">
        <v>26</v>
      </c>
      <c r="D39" s="104" t="s">
        <v>984</v>
      </c>
      <c r="E39" s="104" t="s">
        <v>984</v>
      </c>
      <c r="F39" s="104" t="s">
        <v>984</v>
      </c>
      <c r="G39" s="104" t="s">
        <v>984</v>
      </c>
      <c r="H39" s="104" t="s">
        <v>984</v>
      </c>
    </row>
    <row r="40" spans="2:8">
      <c r="B40" s="308" t="s">
        <v>987</v>
      </c>
      <c r="C40" s="184">
        <v>27</v>
      </c>
      <c r="D40" s="104" t="s">
        <v>984</v>
      </c>
      <c r="E40" s="104" t="s">
        <v>984</v>
      </c>
      <c r="F40" s="104" t="s">
        <v>984</v>
      </c>
      <c r="G40" s="104" t="s">
        <v>984</v>
      </c>
      <c r="H40" s="104" t="s">
        <v>984</v>
      </c>
    </row>
    <row r="41" spans="2:8">
      <c r="B41" s="308" t="s">
        <v>988</v>
      </c>
      <c r="C41" s="184">
        <v>28</v>
      </c>
      <c r="D41" s="104" t="s">
        <v>984</v>
      </c>
      <c r="E41" s="104" t="s">
        <v>984</v>
      </c>
      <c r="F41" s="104" t="s">
        <v>984</v>
      </c>
      <c r="G41" s="104" t="s">
        <v>984</v>
      </c>
      <c r="H41" s="104" t="s">
        <v>984</v>
      </c>
    </row>
    <row r="42" spans="2:8">
      <c r="B42" s="308" t="s">
        <v>989</v>
      </c>
      <c r="C42" s="184">
        <v>29</v>
      </c>
      <c r="D42" s="104" t="s">
        <v>984</v>
      </c>
      <c r="E42" s="104" t="s">
        <v>984</v>
      </c>
      <c r="F42" s="104" t="s">
        <v>984</v>
      </c>
      <c r="G42" s="104" t="s">
        <v>984</v>
      </c>
      <c r="H42" s="104" t="s">
        <v>984</v>
      </c>
    </row>
    <row r="43" spans="2:8">
      <c r="B43" s="308" t="s">
        <v>990</v>
      </c>
      <c r="C43" s="184">
        <v>30</v>
      </c>
      <c r="D43" s="104" t="s">
        <v>929</v>
      </c>
      <c r="E43" s="98" t="s">
        <v>974</v>
      </c>
      <c r="F43" s="98" t="s">
        <v>974</v>
      </c>
      <c r="G43" s="98" t="s">
        <v>974</v>
      </c>
      <c r="H43" s="98" t="s">
        <v>974</v>
      </c>
    </row>
    <row r="44" spans="2:8">
      <c r="B44" s="308" t="s">
        <v>991</v>
      </c>
      <c r="C44" s="184">
        <v>31</v>
      </c>
      <c r="D44" s="104" t="s">
        <v>992</v>
      </c>
      <c r="E44" s="98" t="s">
        <v>984</v>
      </c>
      <c r="F44" s="98" t="s">
        <v>984</v>
      </c>
      <c r="G44" s="98" t="s">
        <v>984</v>
      </c>
      <c r="H44" s="98" t="s">
        <v>984</v>
      </c>
    </row>
    <row r="45" spans="2:8">
      <c r="B45" s="308" t="s">
        <v>993</v>
      </c>
      <c r="C45" s="184">
        <v>32</v>
      </c>
      <c r="D45" s="104" t="s">
        <v>994</v>
      </c>
      <c r="E45" s="98" t="s">
        <v>984</v>
      </c>
      <c r="F45" s="98" t="s">
        <v>984</v>
      </c>
      <c r="G45" s="98" t="s">
        <v>984</v>
      </c>
      <c r="H45" s="98" t="s">
        <v>984</v>
      </c>
    </row>
    <row r="46" spans="2:8">
      <c r="B46" s="308" t="s">
        <v>995</v>
      </c>
      <c r="C46" s="184">
        <v>33</v>
      </c>
      <c r="D46" s="104" t="s">
        <v>996</v>
      </c>
      <c r="E46" s="98" t="s">
        <v>984</v>
      </c>
      <c r="F46" s="98" t="s">
        <v>984</v>
      </c>
      <c r="G46" s="98" t="s">
        <v>984</v>
      </c>
      <c r="H46" s="98" t="s">
        <v>984</v>
      </c>
    </row>
    <row r="47" spans="2:8">
      <c r="B47" s="308" t="s">
        <v>997</v>
      </c>
      <c r="C47" s="184">
        <v>34</v>
      </c>
      <c r="D47" s="104" t="s">
        <v>998</v>
      </c>
      <c r="E47" s="98" t="s">
        <v>984</v>
      </c>
      <c r="F47" s="98" t="s">
        <v>984</v>
      </c>
      <c r="G47" s="98" t="s">
        <v>984</v>
      </c>
      <c r="H47" s="98" t="s">
        <v>984</v>
      </c>
    </row>
    <row r="48" spans="2:8">
      <c r="B48" s="308" t="s">
        <v>999</v>
      </c>
      <c r="C48" s="29" t="s">
        <v>1000</v>
      </c>
      <c r="D48" s="104" t="s">
        <v>984</v>
      </c>
      <c r="E48" s="98" t="s">
        <v>984</v>
      </c>
      <c r="F48" s="98" t="s">
        <v>984</v>
      </c>
      <c r="G48" s="98" t="s">
        <v>984</v>
      </c>
      <c r="H48" s="98" t="s">
        <v>984</v>
      </c>
    </row>
    <row r="49" spans="2:8">
      <c r="B49" s="308" t="s">
        <v>1001</v>
      </c>
      <c r="C49" s="29" t="s">
        <v>1002</v>
      </c>
      <c r="D49" s="104" t="s">
        <v>984</v>
      </c>
      <c r="E49" s="98" t="s">
        <v>984</v>
      </c>
      <c r="F49" s="98" t="s">
        <v>984</v>
      </c>
      <c r="G49" s="98" t="s">
        <v>984</v>
      </c>
      <c r="H49" s="98" t="s">
        <v>984</v>
      </c>
    </row>
    <row r="50" spans="2:8" ht="129.6">
      <c r="B50" s="308" t="s">
        <v>1003</v>
      </c>
      <c r="C50" s="184">
        <v>35</v>
      </c>
      <c r="D50" s="99" t="s">
        <v>1004</v>
      </c>
      <c r="E50" s="99" t="s">
        <v>1004</v>
      </c>
      <c r="F50" s="99" t="s">
        <v>1004</v>
      </c>
      <c r="G50" s="99" t="s">
        <v>1004</v>
      </c>
      <c r="H50" s="99" t="s">
        <v>2115</v>
      </c>
    </row>
    <row r="51" spans="2:8">
      <c r="B51" s="308" t="s">
        <v>1005</v>
      </c>
      <c r="C51" s="184">
        <v>36</v>
      </c>
      <c r="D51" s="104" t="s">
        <v>974</v>
      </c>
      <c r="E51" s="104" t="s">
        <v>974</v>
      </c>
      <c r="F51" s="104" t="s">
        <v>974</v>
      </c>
      <c r="G51" s="104" t="s">
        <v>974</v>
      </c>
      <c r="H51" s="104" t="s">
        <v>974</v>
      </c>
    </row>
    <row r="52" spans="2:8">
      <c r="B52" s="308" t="s">
        <v>1006</v>
      </c>
      <c r="C52" s="184">
        <v>37</v>
      </c>
      <c r="D52" s="104" t="s">
        <v>974</v>
      </c>
      <c r="E52" s="104" t="s">
        <v>974</v>
      </c>
      <c r="F52" s="104" t="s">
        <v>974</v>
      </c>
      <c r="G52" s="104" t="s">
        <v>974</v>
      </c>
      <c r="H52" s="104" t="s">
        <v>974</v>
      </c>
    </row>
    <row r="53" spans="2:8" ht="32.700000000000003" customHeight="1">
      <c r="B53" s="308" t="s">
        <v>1007</v>
      </c>
      <c r="C53" s="29" t="s">
        <v>1008</v>
      </c>
      <c r="D53" s="101"/>
      <c r="E53" s="105"/>
      <c r="F53" s="105"/>
      <c r="G53" s="105"/>
      <c r="H53" s="105"/>
    </row>
    <row r="54" spans="2:8" ht="14.25" customHeight="1">
      <c r="B54" s="413" t="s">
        <v>1009</v>
      </c>
      <c r="C54" s="413"/>
    </row>
  </sheetData>
  <mergeCells count="4">
    <mergeCell ref="D5:H5"/>
    <mergeCell ref="B2:H2"/>
    <mergeCell ref="D12:H12"/>
    <mergeCell ref="D28:H28"/>
  </mergeCells>
  <pageMargins left="0.7" right="0.7" top="0.75" bottom="0.75" header="0.3" footer="0.3"/>
  <pageSetup paperSize="9" scale="22" orientation="landscape" r:id="rId1"/>
  <headerFooter>
    <oddHeader>&amp;CEN
Annex VII</oddHeader>
    <oddFooter>&amp;C&amp;"Calibri"&amp;11&amp;K000000&amp;P_x000D_&amp;1#&amp;"Calibri"&amp;10&amp;K000000 Internal Information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53214-7392-4634-AFB2-9FF2C4CEE652}">
  <sheetPr codeName="Sheet7">
    <tabColor rgb="FFFFFFFF"/>
  </sheetPr>
  <dimension ref="B1:Q41"/>
  <sheetViews>
    <sheetView showRowColHeaders="0" zoomScaleNormal="100" workbookViewId="0">
      <selection activeCell="B18" sqref="B18"/>
    </sheetView>
  </sheetViews>
  <sheetFormatPr defaultColWidth="9.33203125" defaultRowHeight="14.4"/>
  <cols>
    <col min="1" max="1" width="2.5546875" style="342" customWidth="1"/>
    <col min="2" max="2" width="1.44140625" style="342" customWidth="1"/>
    <col min="3" max="3" width="5.6640625" style="342" customWidth="1"/>
    <col min="4" max="4" width="35.5546875" style="342" customWidth="1"/>
    <col min="5" max="5" width="19.5546875" style="342" bestFit="1" customWidth="1"/>
    <col min="6" max="6" width="21.5546875" style="342" bestFit="1" customWidth="1"/>
    <col min="7" max="9" width="18.5546875" style="342" customWidth="1"/>
    <col min="10" max="10" width="25.6640625" style="342" bestFit="1" customWidth="1"/>
    <col min="11" max="17" width="18.5546875" style="342" customWidth="1"/>
    <col min="18" max="16384" width="9.33203125" style="342"/>
  </cols>
  <sheetData>
    <row r="1" spans="2:17" ht="10.199999999999999" customHeight="1"/>
    <row r="2" spans="2:17" ht="28.2" customHeight="1">
      <c r="B2" s="715" t="s">
        <v>1010</v>
      </c>
      <c r="C2" s="716"/>
      <c r="D2" s="716"/>
      <c r="E2" s="716"/>
      <c r="F2" s="716"/>
      <c r="G2" s="716"/>
      <c r="H2" s="716"/>
      <c r="I2" s="716"/>
      <c r="J2" s="741"/>
      <c r="K2" s="741"/>
      <c r="L2" s="741"/>
      <c r="M2" s="741"/>
      <c r="N2" s="741"/>
      <c r="O2" s="741"/>
      <c r="P2" s="741"/>
      <c r="Q2" s="741"/>
    </row>
    <row r="3" spans="2:17" ht="14.7" customHeight="1">
      <c r="B3" s="388"/>
    </row>
    <row r="5" spans="2:17" ht="15.75" customHeight="1">
      <c r="D5" s="719" t="s">
        <v>1011</v>
      </c>
      <c r="E5" s="726" t="s">
        <v>1012</v>
      </c>
      <c r="F5" s="743"/>
      <c r="G5" s="726" t="s">
        <v>1013</v>
      </c>
      <c r="H5" s="743"/>
      <c r="I5" s="719" t="s">
        <v>1014</v>
      </c>
      <c r="J5" s="719" t="s">
        <v>1015</v>
      </c>
      <c r="K5" s="726" t="s">
        <v>1016</v>
      </c>
      <c r="L5" s="745"/>
      <c r="M5" s="745"/>
      <c r="N5" s="743"/>
      <c r="O5" s="719" t="s">
        <v>1017</v>
      </c>
      <c r="P5" s="719" t="s">
        <v>1018</v>
      </c>
      <c r="Q5" s="719" t="s">
        <v>1019</v>
      </c>
    </row>
    <row r="6" spans="2:17">
      <c r="D6" s="742"/>
      <c r="E6" s="727"/>
      <c r="F6" s="744"/>
      <c r="G6" s="727"/>
      <c r="H6" s="744"/>
      <c r="I6" s="742"/>
      <c r="J6" s="742"/>
      <c r="K6" s="746"/>
      <c r="L6" s="747"/>
      <c r="M6" s="747"/>
      <c r="N6" s="748"/>
      <c r="O6" s="742"/>
      <c r="P6" s="742"/>
      <c r="Q6" s="742"/>
    </row>
    <row r="7" spans="2:17" ht="72">
      <c r="B7" s="407"/>
      <c r="C7" s="414"/>
      <c r="D7" s="720"/>
      <c r="E7" s="315" t="s">
        <v>1020</v>
      </c>
      <c r="F7" s="315" t="s">
        <v>1021</v>
      </c>
      <c r="G7" s="315" t="s">
        <v>1022</v>
      </c>
      <c r="H7" s="315" t="s">
        <v>1023</v>
      </c>
      <c r="I7" s="720"/>
      <c r="J7" s="720"/>
      <c r="K7" s="315" t="s">
        <v>1024</v>
      </c>
      <c r="L7" s="315" t="s">
        <v>1013</v>
      </c>
      <c r="M7" s="315" t="s">
        <v>1025</v>
      </c>
      <c r="N7" s="315" t="s">
        <v>1026</v>
      </c>
      <c r="O7" s="720"/>
      <c r="P7" s="720"/>
      <c r="Q7" s="720"/>
    </row>
    <row r="8" spans="2:17">
      <c r="C8" s="32" t="s">
        <v>503</v>
      </c>
      <c r="D8" s="32" t="s">
        <v>1027</v>
      </c>
      <c r="E8" s="186" t="s">
        <v>504</v>
      </c>
      <c r="F8" s="186" t="s">
        <v>505</v>
      </c>
      <c r="G8" s="186" t="s">
        <v>506</v>
      </c>
      <c r="H8" s="186" t="s">
        <v>527</v>
      </c>
      <c r="I8" s="186" t="s">
        <v>528</v>
      </c>
      <c r="J8" s="186" t="s">
        <v>590</v>
      </c>
      <c r="K8" s="186" t="s">
        <v>592</v>
      </c>
      <c r="L8" s="186" t="s">
        <v>704</v>
      </c>
      <c r="M8" s="186" t="s">
        <v>1028</v>
      </c>
      <c r="N8" s="186" t="s">
        <v>1029</v>
      </c>
      <c r="O8" s="186" t="s">
        <v>1030</v>
      </c>
      <c r="P8" s="186" t="s">
        <v>1031</v>
      </c>
      <c r="Q8" s="186" t="s">
        <v>1032</v>
      </c>
    </row>
    <row r="9" spans="2:17">
      <c r="C9" s="32">
        <f>ROW() - ROW(C$8)</f>
        <v>1</v>
      </c>
      <c r="D9" s="283" t="s">
        <v>525</v>
      </c>
      <c r="E9" s="283">
        <v>5148127191.3423977</v>
      </c>
      <c r="F9" s="283">
        <v>49137273759.31974</v>
      </c>
      <c r="G9" s="283">
        <v>0</v>
      </c>
      <c r="H9" s="283">
        <v>0</v>
      </c>
      <c r="I9" s="283">
        <v>0</v>
      </c>
      <c r="J9" s="283">
        <v>54285400950.662102</v>
      </c>
      <c r="K9" s="283">
        <v>550892364.1631999</v>
      </c>
      <c r="L9" s="283">
        <v>0</v>
      </c>
      <c r="M9" s="283">
        <v>0</v>
      </c>
      <c r="N9" s="283">
        <v>550892364.1631999</v>
      </c>
      <c r="O9" s="283">
        <v>6886154552.0427036</v>
      </c>
      <c r="P9" s="310">
        <v>1</v>
      </c>
      <c r="Q9" s="198"/>
    </row>
    <row r="10" spans="2:17">
      <c r="C10" s="32">
        <v>2</v>
      </c>
      <c r="D10" s="75" t="s">
        <v>2374</v>
      </c>
      <c r="E10" s="199">
        <v>4624397042.3165998</v>
      </c>
      <c r="F10" s="199">
        <v>48844306707.224503</v>
      </c>
      <c r="G10" s="199"/>
      <c r="H10" s="199"/>
      <c r="I10" s="199"/>
      <c r="J10" s="199">
        <v>53468703749.5411</v>
      </c>
      <c r="K10" s="199">
        <v>543595817.74870002</v>
      </c>
      <c r="L10" s="199"/>
      <c r="M10" s="199"/>
      <c r="N10" s="199">
        <v>543595817.74870002</v>
      </c>
      <c r="O10" s="199">
        <v>6794947721.8587999</v>
      </c>
      <c r="P10" s="200">
        <v>0.98680000000000001</v>
      </c>
      <c r="Q10" s="200">
        <v>0.01</v>
      </c>
    </row>
    <row r="11" spans="2:17">
      <c r="C11" s="32">
        <v>3</v>
      </c>
      <c r="D11" s="75" t="s">
        <v>2375</v>
      </c>
      <c r="E11" s="199">
        <v>287736399.41949999</v>
      </c>
      <c r="F11" s="199">
        <v>50933780.437100001</v>
      </c>
      <c r="G11" s="199"/>
      <c r="H11" s="199"/>
      <c r="I11" s="199"/>
      <c r="J11" s="199">
        <v>338670179.85659999</v>
      </c>
      <c r="K11" s="199">
        <v>2824091.1002000002</v>
      </c>
      <c r="L11" s="199"/>
      <c r="M11" s="199"/>
      <c r="N11" s="199">
        <v>2824091.1002000002</v>
      </c>
      <c r="O11" s="199">
        <v>35301138.752499998</v>
      </c>
      <c r="P11" s="200">
        <v>5.1000000000000004E-3</v>
      </c>
      <c r="Q11" s="200">
        <v>0.01</v>
      </c>
    </row>
    <row r="12" spans="2:17">
      <c r="C12" s="32">
        <v>4</v>
      </c>
      <c r="D12" s="75" t="s">
        <v>2376</v>
      </c>
      <c r="E12" s="199">
        <v>128080903.3039</v>
      </c>
      <c r="F12" s="199">
        <v>21721362.8391</v>
      </c>
      <c r="G12" s="199"/>
      <c r="H12" s="199"/>
      <c r="I12" s="199"/>
      <c r="J12" s="199">
        <v>149802266.14300001</v>
      </c>
      <c r="K12" s="199">
        <v>1261290.7379999999</v>
      </c>
      <c r="L12" s="199"/>
      <c r="M12" s="199"/>
      <c r="N12" s="199">
        <v>1261290.7379999999</v>
      </c>
      <c r="O12" s="199">
        <v>15766134.225</v>
      </c>
      <c r="P12" s="200">
        <v>2.3E-3</v>
      </c>
      <c r="Q12" s="200">
        <v>7.4999999999999997E-3</v>
      </c>
    </row>
    <row r="13" spans="2:17">
      <c r="C13" s="32">
        <v>5</v>
      </c>
      <c r="D13" s="75" t="s">
        <v>2377</v>
      </c>
      <c r="E13" s="199">
        <v>99716328.684400007</v>
      </c>
      <c r="F13" s="199">
        <v>46320019.477399997</v>
      </c>
      <c r="G13" s="199"/>
      <c r="H13" s="199"/>
      <c r="I13" s="199"/>
      <c r="J13" s="199">
        <v>146036348.1618</v>
      </c>
      <c r="K13" s="199">
        <v>1612151.4543999999</v>
      </c>
      <c r="L13" s="199"/>
      <c r="M13" s="199"/>
      <c r="N13" s="199">
        <v>1612151.4543999999</v>
      </c>
      <c r="O13" s="199">
        <v>20151893.18</v>
      </c>
      <c r="P13" s="200">
        <v>2.8999999999999998E-3</v>
      </c>
      <c r="Q13" s="200">
        <v>0.02</v>
      </c>
    </row>
    <row r="14" spans="2:17">
      <c r="C14" s="32">
        <v>6</v>
      </c>
      <c r="D14" s="75" t="s">
        <v>2379</v>
      </c>
      <c r="E14" s="199">
        <v>1269653.2607</v>
      </c>
      <c r="F14" s="199">
        <v>95239762.663800001</v>
      </c>
      <c r="G14" s="199"/>
      <c r="H14" s="199"/>
      <c r="I14" s="199"/>
      <c r="J14" s="199">
        <v>96509415.924500003</v>
      </c>
      <c r="K14" s="199">
        <v>1068017.9627</v>
      </c>
      <c r="L14" s="199"/>
      <c r="M14" s="199"/>
      <c r="N14" s="199">
        <v>1068017.9627</v>
      </c>
      <c r="O14" s="199">
        <v>13350224.5338</v>
      </c>
      <c r="P14" s="200">
        <v>1.9E-3</v>
      </c>
      <c r="Q14" s="200">
        <v>5.0000000000000001E-3</v>
      </c>
    </row>
    <row r="15" spans="2:17">
      <c r="C15" s="32">
        <v>7</v>
      </c>
      <c r="D15" s="75" t="s">
        <v>2564</v>
      </c>
      <c r="E15" s="199">
        <v>25822.29</v>
      </c>
      <c r="F15" s="199">
        <v>16129889.2293</v>
      </c>
      <c r="G15" s="199"/>
      <c r="H15" s="199"/>
      <c r="I15" s="199"/>
      <c r="J15" s="199">
        <v>16155711.519300001</v>
      </c>
      <c r="K15" s="199">
        <v>61662.2117</v>
      </c>
      <c r="L15" s="199"/>
      <c r="M15" s="199"/>
      <c r="N15" s="199">
        <v>61662.2117</v>
      </c>
      <c r="O15" s="199">
        <v>770777.64630000002</v>
      </c>
      <c r="P15" s="200">
        <v>1E-4</v>
      </c>
      <c r="Q15" s="200">
        <v>0</v>
      </c>
    </row>
    <row r="16" spans="2:17">
      <c r="C16" s="32">
        <v>8</v>
      </c>
      <c r="D16" s="75" t="s">
        <v>2378</v>
      </c>
      <c r="E16" s="199">
        <v>4914501.5007999996</v>
      </c>
      <c r="F16" s="199">
        <v>5005259.0713999998</v>
      </c>
      <c r="G16" s="199"/>
      <c r="H16" s="199"/>
      <c r="I16" s="199"/>
      <c r="J16" s="199">
        <v>9919760.5722000003</v>
      </c>
      <c r="K16" s="199">
        <v>141445.23269999999</v>
      </c>
      <c r="L16" s="199"/>
      <c r="M16" s="199"/>
      <c r="N16" s="199">
        <v>141445.23269999999</v>
      </c>
      <c r="O16" s="199">
        <v>1768065.4088000001</v>
      </c>
      <c r="P16" s="200">
        <v>2.9999999999999997E-4</v>
      </c>
      <c r="Q16" s="200">
        <v>0.02</v>
      </c>
    </row>
    <row r="17" spans="3:17">
      <c r="C17" s="32">
        <v>9</v>
      </c>
      <c r="D17" s="75" t="s">
        <v>2380</v>
      </c>
      <c r="E17" s="199">
        <v>689619.6544</v>
      </c>
      <c r="F17" s="199">
        <v>7617719.1343999999</v>
      </c>
      <c r="G17" s="199"/>
      <c r="H17" s="199"/>
      <c r="I17" s="199"/>
      <c r="J17" s="199">
        <v>8307338.7888000002</v>
      </c>
      <c r="K17" s="199">
        <v>47311.600200000001</v>
      </c>
      <c r="L17" s="199"/>
      <c r="M17" s="199"/>
      <c r="N17" s="199">
        <v>47311.600200000001</v>
      </c>
      <c r="O17" s="199">
        <v>591395.00249999994</v>
      </c>
      <c r="P17" s="200">
        <v>1E-4</v>
      </c>
      <c r="Q17" s="200">
        <v>5.0000000000000001E-3</v>
      </c>
    </row>
    <row r="18" spans="3:17">
      <c r="C18" s="32">
        <v>10</v>
      </c>
      <c r="D18" s="75" t="s">
        <v>2565</v>
      </c>
      <c r="E18" s="199">
        <v>4827.6099999999997</v>
      </c>
      <c r="F18" s="199">
        <v>5868689.3370000003</v>
      </c>
      <c r="G18" s="199"/>
      <c r="H18" s="199"/>
      <c r="I18" s="199"/>
      <c r="J18" s="199">
        <v>5873516.9469999997</v>
      </c>
      <c r="K18" s="199">
        <v>51966.821499999998</v>
      </c>
      <c r="L18" s="199"/>
      <c r="M18" s="199"/>
      <c r="N18" s="199">
        <v>51966.821499999998</v>
      </c>
      <c r="O18" s="199">
        <v>649585.26879999996</v>
      </c>
      <c r="P18" s="200">
        <v>1E-4</v>
      </c>
      <c r="Q18" s="200">
        <v>0</v>
      </c>
    </row>
    <row r="19" spans="3:17">
      <c r="C19" s="32">
        <v>11</v>
      </c>
      <c r="D19" s="75" t="s">
        <v>2381</v>
      </c>
      <c r="E19" s="199">
        <v>144642.16</v>
      </c>
      <c r="F19" s="199">
        <v>5727852.7585000005</v>
      </c>
      <c r="G19" s="199"/>
      <c r="H19" s="199"/>
      <c r="I19" s="199"/>
      <c r="J19" s="199">
        <v>5872494.9184999997</v>
      </c>
      <c r="K19" s="199">
        <v>18547.476299999998</v>
      </c>
      <c r="L19" s="199"/>
      <c r="M19" s="199"/>
      <c r="N19" s="199">
        <v>18547.476299999998</v>
      </c>
      <c r="O19" s="199">
        <v>231843.45379999999</v>
      </c>
      <c r="P19" s="200">
        <v>0</v>
      </c>
      <c r="Q19" s="200">
        <v>0</v>
      </c>
    </row>
    <row r="20" spans="3:17">
      <c r="C20" s="32">
        <v>13</v>
      </c>
      <c r="D20" s="75" t="s">
        <v>2543</v>
      </c>
      <c r="E20" s="199">
        <v>66633.13</v>
      </c>
      <c r="F20" s="199">
        <v>284499.62670000002</v>
      </c>
      <c r="G20" s="199"/>
      <c r="H20" s="199"/>
      <c r="I20" s="199"/>
      <c r="J20" s="199">
        <v>351132.75670000003</v>
      </c>
      <c r="K20" s="199">
        <v>10674.5051</v>
      </c>
      <c r="L20" s="199"/>
      <c r="M20" s="199"/>
      <c r="N20" s="199">
        <v>10674.5051</v>
      </c>
      <c r="O20" s="199">
        <v>133431.3138</v>
      </c>
      <c r="P20" s="200">
        <v>0</v>
      </c>
      <c r="Q20" s="200">
        <v>2.5000000000000001E-3</v>
      </c>
    </row>
    <row r="21" spans="3:17">
      <c r="C21" s="32">
        <v>14</v>
      </c>
      <c r="D21" s="75" t="s">
        <v>2544</v>
      </c>
      <c r="E21" s="199">
        <v>46311.53</v>
      </c>
      <c r="F21" s="199">
        <v>466549.52870000002</v>
      </c>
      <c r="G21" s="199"/>
      <c r="H21" s="199"/>
      <c r="I21" s="199"/>
      <c r="J21" s="199">
        <v>512861.05869999999</v>
      </c>
      <c r="K21" s="199">
        <v>939.41970000000003</v>
      </c>
      <c r="L21" s="199"/>
      <c r="M21" s="199"/>
      <c r="N21" s="199">
        <v>939.41970000000003</v>
      </c>
      <c r="O21" s="199">
        <v>11742.746300000001</v>
      </c>
      <c r="P21" s="200">
        <v>0</v>
      </c>
      <c r="Q21" s="200">
        <v>2.5000000000000001E-2</v>
      </c>
    </row>
    <row r="22" spans="3:17">
      <c r="C22" s="32">
        <v>15</v>
      </c>
      <c r="D22" s="75" t="s">
        <v>2545</v>
      </c>
      <c r="E22" s="199">
        <v>32347.54</v>
      </c>
      <c r="F22" s="199">
        <v>1289362.2629</v>
      </c>
      <c r="G22" s="199"/>
      <c r="H22" s="199"/>
      <c r="I22" s="199"/>
      <c r="J22" s="199">
        <v>1321709.8029</v>
      </c>
      <c r="K22" s="199">
        <v>3901.6014</v>
      </c>
      <c r="L22" s="199"/>
      <c r="M22" s="199"/>
      <c r="N22" s="199">
        <v>3901.6014</v>
      </c>
      <c r="O22" s="199">
        <v>48770.017500000002</v>
      </c>
      <c r="P22" s="200">
        <v>0</v>
      </c>
      <c r="Q22" s="200">
        <v>0.01</v>
      </c>
    </row>
    <row r="23" spans="3:17">
      <c r="C23" s="32">
        <v>16</v>
      </c>
      <c r="D23" s="75" t="s">
        <v>2546</v>
      </c>
      <c r="E23" s="199">
        <v>26626.55</v>
      </c>
      <c r="F23" s="199">
        <v>544080.13809999998</v>
      </c>
      <c r="G23" s="199"/>
      <c r="H23" s="199"/>
      <c r="I23" s="199"/>
      <c r="J23" s="199">
        <v>570706.68810000003</v>
      </c>
      <c r="K23" s="199">
        <v>3656.0399000000002</v>
      </c>
      <c r="L23" s="199"/>
      <c r="M23" s="199"/>
      <c r="N23" s="199">
        <v>3656.0399000000002</v>
      </c>
      <c r="O23" s="199">
        <v>45700.498800000001</v>
      </c>
      <c r="P23" s="200">
        <v>0</v>
      </c>
      <c r="Q23" s="200">
        <v>0.02</v>
      </c>
    </row>
    <row r="24" spans="3:17">
      <c r="C24" s="32">
        <v>17</v>
      </c>
      <c r="D24" s="75" t="s">
        <v>2547</v>
      </c>
      <c r="E24" s="199">
        <v>26386.59</v>
      </c>
      <c r="F24" s="199">
        <v>439578.83319999999</v>
      </c>
      <c r="G24" s="199"/>
      <c r="H24" s="199"/>
      <c r="I24" s="199"/>
      <c r="J24" s="199">
        <v>465965.42320000002</v>
      </c>
      <c r="K24" s="199">
        <v>5492.8621999999996</v>
      </c>
      <c r="L24" s="199"/>
      <c r="M24" s="199"/>
      <c r="N24" s="199">
        <v>5492.8621999999996</v>
      </c>
      <c r="O24" s="199">
        <v>68660.777499999997</v>
      </c>
      <c r="P24" s="200">
        <v>0</v>
      </c>
      <c r="Q24" s="200">
        <v>0.01</v>
      </c>
    </row>
    <row r="25" spans="3:17">
      <c r="C25" s="32">
        <v>18</v>
      </c>
      <c r="D25" s="75" t="s">
        <v>2548</v>
      </c>
      <c r="E25" s="199">
        <v>23391.3122</v>
      </c>
      <c r="F25" s="199">
        <v>314835.81770000001</v>
      </c>
      <c r="G25" s="199"/>
      <c r="H25" s="199"/>
      <c r="I25" s="199"/>
      <c r="J25" s="199">
        <v>338227.1299</v>
      </c>
      <c r="K25" s="199">
        <v>2436.7170000000001</v>
      </c>
      <c r="L25" s="199"/>
      <c r="M25" s="199"/>
      <c r="N25" s="199">
        <v>2436.7170000000001</v>
      </c>
      <c r="O25" s="199">
        <v>30458.962500000001</v>
      </c>
      <c r="P25" s="200">
        <v>0</v>
      </c>
      <c r="Q25" s="200">
        <v>1.4999999999999999E-2</v>
      </c>
    </row>
    <row r="26" spans="3:17">
      <c r="C26" s="32">
        <v>19</v>
      </c>
      <c r="D26" s="75" t="s">
        <v>2549</v>
      </c>
      <c r="E26" s="199">
        <v>19976.53</v>
      </c>
      <c r="F26" s="199">
        <v>123351.2831</v>
      </c>
      <c r="G26" s="199"/>
      <c r="H26" s="199"/>
      <c r="I26" s="199"/>
      <c r="J26" s="199">
        <v>143327.8131</v>
      </c>
      <c r="K26" s="199">
        <v>1145.0562</v>
      </c>
      <c r="L26" s="199"/>
      <c r="M26" s="199"/>
      <c r="N26" s="199">
        <v>1145.0562</v>
      </c>
      <c r="O26" s="199">
        <v>14313.202499999999</v>
      </c>
      <c r="P26" s="200">
        <v>0</v>
      </c>
      <c r="Q26" s="200">
        <v>1.4999999999999999E-2</v>
      </c>
    </row>
    <row r="27" spans="3:17">
      <c r="C27" s="32">
        <v>20</v>
      </c>
      <c r="D27" s="75" t="s">
        <v>2550</v>
      </c>
      <c r="E27" s="199">
        <v>15007.1</v>
      </c>
      <c r="F27" s="199">
        <v>771243.01809999999</v>
      </c>
      <c r="G27" s="199"/>
      <c r="H27" s="199"/>
      <c r="I27" s="199"/>
      <c r="J27" s="199">
        <v>786250.11809999996</v>
      </c>
      <c r="K27" s="199">
        <v>3035.2269000000001</v>
      </c>
      <c r="L27" s="199"/>
      <c r="M27" s="199"/>
      <c r="N27" s="199">
        <v>3035.2269000000001</v>
      </c>
      <c r="O27" s="199">
        <v>37940.336300000003</v>
      </c>
      <c r="P27" s="200">
        <v>0</v>
      </c>
      <c r="Q27" s="200">
        <v>0.02</v>
      </c>
    </row>
    <row r="28" spans="3:17">
      <c r="C28" s="32">
        <v>21</v>
      </c>
      <c r="D28" s="75" t="s">
        <v>2551</v>
      </c>
      <c r="E28" s="199">
        <v>10105.58</v>
      </c>
      <c r="F28" s="199">
        <v>2485117.7689999999</v>
      </c>
      <c r="G28" s="199"/>
      <c r="H28" s="199"/>
      <c r="I28" s="199"/>
      <c r="J28" s="199">
        <v>2495223.3489999999</v>
      </c>
      <c r="K28" s="199">
        <v>2890.7073</v>
      </c>
      <c r="L28" s="199"/>
      <c r="M28" s="199"/>
      <c r="N28" s="199">
        <v>2890.7073</v>
      </c>
      <c r="O28" s="199">
        <v>36133.8413</v>
      </c>
      <c r="P28" s="200">
        <v>0</v>
      </c>
      <c r="Q28" s="200">
        <v>0.01</v>
      </c>
    </row>
    <row r="29" spans="3:17">
      <c r="C29" s="32">
        <v>22</v>
      </c>
      <c r="D29" s="75" t="s">
        <v>2552</v>
      </c>
      <c r="E29" s="199">
        <v>8786.2000000000007</v>
      </c>
      <c r="F29" s="199">
        <v>194516.6133</v>
      </c>
      <c r="G29" s="199"/>
      <c r="H29" s="199"/>
      <c r="I29" s="199"/>
      <c r="J29" s="199">
        <v>203302.81330000001</v>
      </c>
      <c r="K29" s="199">
        <v>6042.5844999999999</v>
      </c>
      <c r="L29" s="199"/>
      <c r="M29" s="199"/>
      <c r="N29" s="199">
        <v>6042.5844999999999</v>
      </c>
      <c r="O29" s="199">
        <v>75532.306299999997</v>
      </c>
      <c r="P29" s="200">
        <v>0</v>
      </c>
      <c r="Q29" s="200">
        <v>1.2500000000000001E-2</v>
      </c>
    </row>
    <row r="30" spans="3:17">
      <c r="C30" s="32">
        <v>23</v>
      </c>
      <c r="D30" s="75" t="s">
        <v>2553</v>
      </c>
      <c r="E30" s="199">
        <v>7924.82</v>
      </c>
      <c r="F30" s="199">
        <v>678045.43559999997</v>
      </c>
      <c r="G30" s="199"/>
      <c r="H30" s="199"/>
      <c r="I30" s="199"/>
      <c r="J30" s="199">
        <v>685970.25560000003</v>
      </c>
      <c r="K30" s="199">
        <v>16215.455</v>
      </c>
      <c r="L30" s="199"/>
      <c r="M30" s="199"/>
      <c r="N30" s="199">
        <v>16215.455</v>
      </c>
      <c r="O30" s="199">
        <v>202693.1875</v>
      </c>
      <c r="P30" s="200">
        <v>0</v>
      </c>
      <c r="Q30" s="200">
        <v>0.01</v>
      </c>
    </row>
    <row r="31" spans="3:17">
      <c r="C31" s="32">
        <v>24</v>
      </c>
      <c r="D31" s="75" t="s">
        <v>2554</v>
      </c>
      <c r="E31" s="199">
        <v>6737.8824999999997</v>
      </c>
      <c r="F31" s="199">
        <v>256809.18160000001</v>
      </c>
      <c r="G31" s="199"/>
      <c r="H31" s="199"/>
      <c r="I31" s="199"/>
      <c r="J31" s="199">
        <v>263547.06410000002</v>
      </c>
      <c r="K31" s="199">
        <v>2161.4688000000001</v>
      </c>
      <c r="L31" s="199"/>
      <c r="M31" s="199"/>
      <c r="N31" s="199">
        <v>2161.4688000000001</v>
      </c>
      <c r="O31" s="199">
        <v>27018.36</v>
      </c>
      <c r="P31" s="200">
        <v>0</v>
      </c>
      <c r="Q31" s="200">
        <v>1.4999999999999999E-2</v>
      </c>
    </row>
    <row r="32" spans="3:17">
      <c r="C32" s="32">
        <v>25</v>
      </c>
      <c r="D32" s="75" t="s">
        <v>2555</v>
      </c>
      <c r="E32" s="199">
        <v>6250</v>
      </c>
      <c r="F32" s="199">
        <v>1074000.8933999999</v>
      </c>
      <c r="G32" s="199"/>
      <c r="H32" s="199"/>
      <c r="I32" s="199"/>
      <c r="J32" s="199">
        <v>1080250.8933999999</v>
      </c>
      <c r="K32" s="199">
        <v>12001.1929</v>
      </c>
      <c r="L32" s="199"/>
      <c r="M32" s="199"/>
      <c r="N32" s="199">
        <v>12001.1929</v>
      </c>
      <c r="O32" s="199">
        <v>150014.91130000001</v>
      </c>
      <c r="P32" s="200">
        <v>0</v>
      </c>
      <c r="Q32" s="200">
        <v>0.01</v>
      </c>
    </row>
    <row r="33" spans="3:17">
      <c r="C33" s="32">
        <v>26</v>
      </c>
      <c r="D33" s="75" t="s">
        <v>2556</v>
      </c>
      <c r="E33" s="199">
        <v>2500</v>
      </c>
      <c r="F33" s="199">
        <v>323667.3175</v>
      </c>
      <c r="G33" s="199"/>
      <c r="H33" s="199"/>
      <c r="I33" s="199"/>
      <c r="J33" s="199">
        <v>326167.3175</v>
      </c>
      <c r="K33" s="199">
        <v>239.23759999999999</v>
      </c>
      <c r="L33" s="199"/>
      <c r="M33" s="199"/>
      <c r="N33" s="199">
        <v>239.23759999999999</v>
      </c>
      <c r="O33" s="199">
        <v>2990.47</v>
      </c>
      <c r="P33" s="200">
        <v>0</v>
      </c>
      <c r="Q33" s="200">
        <v>1E-3</v>
      </c>
    </row>
    <row r="34" spans="3:17">
      <c r="C34" s="32">
        <v>27</v>
      </c>
      <c r="D34" s="75" t="s">
        <v>2557</v>
      </c>
      <c r="E34" s="199">
        <v>2500</v>
      </c>
      <c r="F34" s="199">
        <v>290271.45909999998</v>
      </c>
      <c r="G34" s="199"/>
      <c r="H34" s="199"/>
      <c r="I34" s="199"/>
      <c r="J34" s="199">
        <v>292771.45909999998</v>
      </c>
      <c r="K34" s="199">
        <v>593.62379999999996</v>
      </c>
      <c r="L34" s="199"/>
      <c r="M34" s="199"/>
      <c r="N34" s="199">
        <v>593.62379999999996</v>
      </c>
      <c r="O34" s="199">
        <v>7420.2974999999997</v>
      </c>
      <c r="P34" s="200">
        <v>0</v>
      </c>
      <c r="Q34" s="200">
        <v>2.5000000000000001E-2</v>
      </c>
    </row>
    <row r="35" spans="3:17">
      <c r="C35" s="32">
        <v>28</v>
      </c>
      <c r="D35" s="75" t="s">
        <v>2558</v>
      </c>
      <c r="E35" s="199">
        <v>2500</v>
      </c>
      <c r="F35" s="199"/>
      <c r="G35" s="199"/>
      <c r="H35" s="199"/>
      <c r="I35" s="199"/>
      <c r="J35" s="199">
        <v>2500</v>
      </c>
      <c r="K35" s="199">
        <v>59.9621</v>
      </c>
      <c r="L35" s="199"/>
      <c r="M35" s="199"/>
      <c r="N35" s="199">
        <v>59.9621</v>
      </c>
      <c r="O35" s="199">
        <v>749.52629999999999</v>
      </c>
      <c r="P35" s="200">
        <v>0</v>
      </c>
      <c r="Q35" s="200">
        <v>0.01</v>
      </c>
    </row>
    <row r="36" spans="3:17">
      <c r="C36" s="32">
        <v>29</v>
      </c>
      <c r="D36" s="75" t="s">
        <v>2559</v>
      </c>
      <c r="E36" s="199">
        <v>42.84</v>
      </c>
      <c r="F36" s="199">
        <v>148904.54250000001</v>
      </c>
      <c r="G36" s="199"/>
      <c r="H36" s="199"/>
      <c r="I36" s="199"/>
      <c r="J36" s="199">
        <v>148947.38250000001</v>
      </c>
      <c r="K36" s="199">
        <v>1006.2356</v>
      </c>
      <c r="L36" s="199"/>
      <c r="M36" s="199"/>
      <c r="N36" s="199">
        <v>1006.2356</v>
      </c>
      <c r="O36" s="199">
        <v>12577.945</v>
      </c>
      <c r="P36" s="200">
        <v>0</v>
      </c>
      <c r="Q36" s="200">
        <v>1.4999999999999999E-2</v>
      </c>
    </row>
    <row r="37" spans="3:17">
      <c r="C37" s="32">
        <v>30</v>
      </c>
      <c r="D37" s="75" t="s">
        <v>2560</v>
      </c>
      <c r="E37" s="199"/>
      <c r="F37" s="199">
        <v>663453.53020000004</v>
      </c>
      <c r="G37" s="199"/>
      <c r="H37" s="199"/>
      <c r="I37" s="199"/>
      <c r="J37" s="199">
        <v>663453.53020000004</v>
      </c>
      <c r="K37" s="199">
        <v>527.66110000000003</v>
      </c>
      <c r="L37" s="199"/>
      <c r="M37" s="199"/>
      <c r="N37" s="199">
        <v>527.66110000000003</v>
      </c>
      <c r="O37" s="199">
        <v>6595.7637999999997</v>
      </c>
      <c r="P37" s="200">
        <v>0</v>
      </c>
      <c r="Q37" s="200">
        <v>5.0000000000000001E-3</v>
      </c>
    </row>
    <row r="38" spans="3:17">
      <c r="C38" s="32">
        <v>31</v>
      </c>
      <c r="D38" s="75" t="s">
        <v>2561</v>
      </c>
      <c r="E38" s="199"/>
      <c r="F38" s="199">
        <v>12535.1</v>
      </c>
      <c r="G38" s="199"/>
      <c r="H38" s="199"/>
      <c r="I38" s="199"/>
      <c r="J38" s="199">
        <v>12535.1</v>
      </c>
      <c r="K38" s="199">
        <v>9.3260000000000005</v>
      </c>
      <c r="L38" s="199"/>
      <c r="M38" s="199"/>
      <c r="N38" s="199">
        <v>9.3260000000000005</v>
      </c>
      <c r="O38" s="199">
        <v>116.575</v>
      </c>
      <c r="P38" s="200">
        <v>0</v>
      </c>
      <c r="Q38" s="200">
        <v>2.5000000000000001E-2</v>
      </c>
    </row>
    <row r="39" spans="3:17">
      <c r="C39" s="32">
        <v>32</v>
      </c>
      <c r="D39" s="75" t="s">
        <v>2562</v>
      </c>
      <c r="E39" s="199"/>
      <c r="F39" s="199">
        <v>236946.02059999999</v>
      </c>
      <c r="G39" s="199"/>
      <c r="H39" s="199"/>
      <c r="I39" s="199"/>
      <c r="J39" s="199">
        <v>236946.02059999999</v>
      </c>
      <c r="K39" s="199">
        <v>548.92160000000001</v>
      </c>
      <c r="L39" s="199"/>
      <c r="M39" s="199"/>
      <c r="N39" s="199">
        <v>548.92160000000001</v>
      </c>
      <c r="O39" s="199">
        <v>6861.52</v>
      </c>
      <c r="P39" s="200">
        <v>0</v>
      </c>
      <c r="Q39" s="200">
        <v>0.01</v>
      </c>
    </row>
    <row r="40" spans="3:17">
      <c r="C40" s="32">
        <v>33</v>
      </c>
      <c r="D40" s="75" t="s">
        <v>2563</v>
      </c>
      <c r="E40" s="199"/>
      <c r="F40" s="199"/>
      <c r="G40" s="199"/>
      <c r="H40" s="199"/>
      <c r="I40" s="199"/>
      <c r="J40" s="199"/>
      <c r="K40" s="199"/>
      <c r="L40" s="199"/>
      <c r="M40" s="199"/>
      <c r="N40" s="199"/>
      <c r="O40" s="199"/>
      <c r="P40" s="200"/>
      <c r="Q40" s="200">
        <v>0.01</v>
      </c>
    </row>
    <row r="41" spans="3:17">
      <c r="C41" s="32">
        <v>34</v>
      </c>
      <c r="D41" s="75" t="s">
        <v>500</v>
      </c>
      <c r="E41" s="199">
        <v>843423.53739929199</v>
      </c>
      <c r="F41" s="199">
        <v>27804948.775932312</v>
      </c>
      <c r="G41" s="199">
        <v>0</v>
      </c>
      <c r="H41" s="199">
        <v>0</v>
      </c>
      <c r="I41" s="199">
        <v>0</v>
      </c>
      <c r="J41" s="199">
        <v>28648372.313301086</v>
      </c>
      <c r="K41" s="199">
        <v>136484.01209998131</v>
      </c>
      <c r="L41" s="199">
        <v>0</v>
      </c>
      <c r="M41" s="199">
        <v>0</v>
      </c>
      <c r="N41" s="199">
        <v>136484.01209998131</v>
      </c>
      <c r="O41" s="199">
        <v>1706050.1532039642</v>
      </c>
      <c r="P41" s="200">
        <v>4.0000000000006697E-4</v>
      </c>
      <c r="Q41" s="198"/>
    </row>
  </sheetData>
  <mergeCells count="10">
    <mergeCell ref="B2:Q2"/>
    <mergeCell ref="D5:D7"/>
    <mergeCell ref="E5:F6"/>
    <mergeCell ref="G5:H6"/>
    <mergeCell ref="I5:I7"/>
    <mergeCell ref="J5:J7"/>
    <mergeCell ref="K5:N6"/>
    <mergeCell ref="O5:O7"/>
    <mergeCell ref="P5:P7"/>
    <mergeCell ref="Q5:Q7"/>
  </mergeCells>
  <conditionalFormatting sqref="E9:Q18 D10:D18 D19:Q41">
    <cfRule type="cellIs" dxfId="13" priority="1" stopIfTrue="1" operator="lessThan">
      <formula>0</formula>
    </cfRule>
  </conditionalFormatting>
  <dataValidations count="1">
    <dataValidation type="list" allowBlank="1" showInputMessage="1" showErrorMessage="1" sqref="D10:D19" xr:uid="{FA1F9E17-E3C6-467F-B640-C56EB9D5C220}">
      <formula1>lkp5c47cf6d20164a748b485ee23595a849</formula1>
    </dataValidation>
  </dataValidations>
  <pageMargins left="0.70866141732283472" right="0.70866141732283472" top="0.74803149606299213" bottom="0.74803149606299213" header="0.31496062992125984" footer="0.31496062992125984"/>
  <pageSetup paperSize="9" scale="50" orientation="landscape" r:id="rId1"/>
  <headerFooter>
    <oddHeader>&amp;CEN
Annex IX</oddHeader>
    <oddFooter>&amp;C&amp;"Calibri"&amp;11&amp;K000000&amp;P_x000D_&amp;1#&amp;"Calibri"&amp;10&amp;K000000 Internal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8"/>
  <dimension ref="A1:B252"/>
  <sheetViews>
    <sheetView workbookViewId="0"/>
  </sheetViews>
  <sheetFormatPr defaultRowHeight="14.4"/>
  <cols>
    <col min="1" max="1" width="54.5546875" customWidth="1"/>
  </cols>
  <sheetData>
    <row r="1" spans="1:2">
      <c r="A1" t="s">
        <v>0</v>
      </c>
      <c r="B1" t="s">
        <v>1</v>
      </c>
    </row>
    <row r="3" spans="1:2">
      <c r="A3" t="s">
        <v>2</v>
      </c>
      <c r="B3" t="s">
        <v>3</v>
      </c>
    </row>
    <row r="4" spans="1:2">
      <c r="A4" t="s">
        <v>4</v>
      </c>
      <c r="B4" t="s">
        <v>5</v>
      </c>
    </row>
    <row r="5" spans="1:2">
      <c r="A5" t="s">
        <v>6</v>
      </c>
      <c r="B5" t="s">
        <v>7</v>
      </c>
    </row>
    <row r="6" spans="1:2">
      <c r="A6" t="s">
        <v>8</v>
      </c>
      <c r="B6" t="s">
        <v>9</v>
      </c>
    </row>
    <row r="7" spans="1:2">
      <c r="A7" t="s">
        <v>10</v>
      </c>
      <c r="B7" t="s">
        <v>11</v>
      </c>
    </row>
    <row r="8" spans="1:2">
      <c r="A8" t="s">
        <v>12</v>
      </c>
      <c r="B8" t="s">
        <v>13</v>
      </c>
    </row>
    <row r="9" spans="1:2">
      <c r="A9" t="s">
        <v>14</v>
      </c>
      <c r="B9" t="s">
        <v>15</v>
      </c>
    </row>
    <row r="10" spans="1:2">
      <c r="A10" t="s">
        <v>16</v>
      </c>
      <c r="B10" t="s">
        <v>17</v>
      </c>
    </row>
    <row r="11" spans="1:2">
      <c r="A11" t="s">
        <v>18</v>
      </c>
      <c r="B11" t="s">
        <v>19</v>
      </c>
    </row>
    <row r="12" spans="1:2">
      <c r="A12" t="s">
        <v>20</v>
      </c>
      <c r="B12" t="s">
        <v>21</v>
      </c>
    </row>
    <row r="13" spans="1:2">
      <c r="A13" t="s">
        <v>22</v>
      </c>
      <c r="B13" t="s">
        <v>23</v>
      </c>
    </row>
    <row r="14" spans="1:2">
      <c r="A14" t="s">
        <v>24</v>
      </c>
      <c r="B14" t="s">
        <v>25</v>
      </c>
    </row>
    <row r="15" spans="1:2">
      <c r="A15" t="s">
        <v>26</v>
      </c>
      <c r="B15" t="s">
        <v>27</v>
      </c>
    </row>
    <row r="16" spans="1:2">
      <c r="A16" t="s">
        <v>28</v>
      </c>
      <c r="B16" t="s">
        <v>29</v>
      </c>
    </row>
    <row r="17" spans="1:2">
      <c r="A17" t="s">
        <v>30</v>
      </c>
      <c r="B17" t="s">
        <v>31</v>
      </c>
    </row>
    <row r="18" spans="1:2">
      <c r="A18" t="s">
        <v>32</v>
      </c>
      <c r="B18" t="s">
        <v>33</v>
      </c>
    </row>
    <row r="19" spans="1:2">
      <c r="A19" t="s">
        <v>34</v>
      </c>
      <c r="B19" t="s">
        <v>35</v>
      </c>
    </row>
    <row r="20" spans="1:2">
      <c r="A20" t="s">
        <v>36</v>
      </c>
      <c r="B20" t="s">
        <v>37</v>
      </c>
    </row>
    <row r="21" spans="1:2">
      <c r="A21" t="s">
        <v>38</v>
      </c>
      <c r="B21" t="s">
        <v>39</v>
      </c>
    </row>
    <row r="22" spans="1:2">
      <c r="A22" t="s">
        <v>40</v>
      </c>
      <c r="B22" t="s">
        <v>41</v>
      </c>
    </row>
    <row r="23" spans="1:2">
      <c r="A23" t="s">
        <v>42</v>
      </c>
      <c r="B23" t="s">
        <v>43</v>
      </c>
    </row>
    <row r="24" spans="1:2">
      <c r="A24" t="s">
        <v>44</v>
      </c>
      <c r="B24" t="s">
        <v>45</v>
      </c>
    </row>
    <row r="25" spans="1:2">
      <c r="A25" t="s">
        <v>46</v>
      </c>
      <c r="B25" t="s">
        <v>47</v>
      </c>
    </row>
    <row r="26" spans="1:2">
      <c r="A26" t="s">
        <v>48</v>
      </c>
      <c r="B26" t="s">
        <v>49</v>
      </c>
    </row>
    <row r="27" spans="1:2">
      <c r="A27" t="s">
        <v>50</v>
      </c>
      <c r="B27" t="s">
        <v>51</v>
      </c>
    </row>
    <row r="28" spans="1:2">
      <c r="A28" t="s">
        <v>52</v>
      </c>
      <c r="B28" t="s">
        <v>53</v>
      </c>
    </row>
    <row r="29" spans="1:2">
      <c r="A29" t="s">
        <v>54</v>
      </c>
      <c r="B29" t="s">
        <v>55</v>
      </c>
    </row>
    <row r="30" spans="1:2">
      <c r="A30" t="s">
        <v>56</v>
      </c>
      <c r="B30" t="s">
        <v>57</v>
      </c>
    </row>
    <row r="31" spans="1:2">
      <c r="A31" t="s">
        <v>58</v>
      </c>
      <c r="B31" t="s">
        <v>59</v>
      </c>
    </row>
    <row r="32" spans="1:2">
      <c r="A32" t="s">
        <v>60</v>
      </c>
      <c r="B32" t="s">
        <v>61</v>
      </c>
    </row>
    <row r="33" spans="1:2">
      <c r="A33" t="s">
        <v>62</v>
      </c>
      <c r="B33" t="s">
        <v>63</v>
      </c>
    </row>
    <row r="34" spans="1:2">
      <c r="A34" t="s">
        <v>64</v>
      </c>
      <c r="B34" t="s">
        <v>65</v>
      </c>
    </row>
    <row r="35" spans="1:2">
      <c r="A35" t="s">
        <v>66</v>
      </c>
      <c r="B35" t="s">
        <v>67</v>
      </c>
    </row>
    <row r="36" spans="1:2">
      <c r="A36" t="s">
        <v>68</v>
      </c>
      <c r="B36" t="s">
        <v>69</v>
      </c>
    </row>
    <row r="37" spans="1:2">
      <c r="A37" t="s">
        <v>70</v>
      </c>
      <c r="B37" t="s">
        <v>71</v>
      </c>
    </row>
    <row r="38" spans="1:2">
      <c r="A38" t="s">
        <v>72</v>
      </c>
      <c r="B38" t="s">
        <v>73</v>
      </c>
    </row>
    <row r="39" spans="1:2">
      <c r="A39" t="s">
        <v>74</v>
      </c>
      <c r="B39" t="s">
        <v>75</v>
      </c>
    </row>
    <row r="40" spans="1:2">
      <c r="A40" t="s">
        <v>76</v>
      </c>
      <c r="B40" t="s">
        <v>77</v>
      </c>
    </row>
    <row r="41" spans="1:2">
      <c r="A41" t="s">
        <v>78</v>
      </c>
      <c r="B41" t="s">
        <v>79</v>
      </c>
    </row>
    <row r="42" spans="1:2">
      <c r="A42" t="s">
        <v>80</v>
      </c>
      <c r="B42" t="s">
        <v>81</v>
      </c>
    </row>
    <row r="43" spans="1:2">
      <c r="A43" t="s">
        <v>82</v>
      </c>
      <c r="B43" t="s">
        <v>83</v>
      </c>
    </row>
    <row r="44" spans="1:2">
      <c r="A44" t="s">
        <v>84</v>
      </c>
      <c r="B44" t="s">
        <v>85</v>
      </c>
    </row>
    <row r="45" spans="1:2">
      <c r="A45" t="s">
        <v>86</v>
      </c>
      <c r="B45" t="s">
        <v>87</v>
      </c>
    </row>
    <row r="46" spans="1:2">
      <c r="A46" t="s">
        <v>88</v>
      </c>
      <c r="B46" t="s">
        <v>89</v>
      </c>
    </row>
    <row r="47" spans="1:2">
      <c r="A47" t="s">
        <v>90</v>
      </c>
      <c r="B47" t="s">
        <v>91</v>
      </c>
    </row>
    <row r="48" spans="1:2">
      <c r="A48" t="s">
        <v>92</v>
      </c>
      <c r="B48" t="s">
        <v>93</v>
      </c>
    </row>
    <row r="49" spans="1:2">
      <c r="A49" t="s">
        <v>94</v>
      </c>
      <c r="B49" t="s">
        <v>95</v>
      </c>
    </row>
    <row r="50" spans="1:2">
      <c r="A50" t="s">
        <v>96</v>
      </c>
      <c r="B50" t="s">
        <v>97</v>
      </c>
    </row>
    <row r="51" spans="1:2">
      <c r="A51" t="s">
        <v>98</v>
      </c>
      <c r="B51" t="s">
        <v>99</v>
      </c>
    </row>
    <row r="52" spans="1:2">
      <c r="A52" t="s">
        <v>100</v>
      </c>
      <c r="B52" t="s">
        <v>101</v>
      </c>
    </row>
    <row r="53" spans="1:2">
      <c r="A53" t="s">
        <v>102</v>
      </c>
      <c r="B53" t="s">
        <v>103</v>
      </c>
    </row>
    <row r="54" spans="1:2">
      <c r="A54" t="s">
        <v>104</v>
      </c>
      <c r="B54" t="s">
        <v>105</v>
      </c>
    </row>
    <row r="55" spans="1:2">
      <c r="A55" t="s">
        <v>106</v>
      </c>
      <c r="B55" t="s">
        <v>107</v>
      </c>
    </row>
    <row r="56" spans="1:2">
      <c r="A56" t="s">
        <v>108</v>
      </c>
      <c r="B56" t="s">
        <v>109</v>
      </c>
    </row>
    <row r="57" spans="1:2">
      <c r="A57" t="s">
        <v>110</v>
      </c>
      <c r="B57" t="s">
        <v>111</v>
      </c>
    </row>
    <row r="58" spans="1:2">
      <c r="A58" t="s">
        <v>112</v>
      </c>
      <c r="B58" t="s">
        <v>113</v>
      </c>
    </row>
    <row r="59" spans="1:2">
      <c r="A59" t="s">
        <v>114</v>
      </c>
      <c r="B59" t="s">
        <v>115</v>
      </c>
    </row>
    <row r="60" spans="1:2">
      <c r="A60" t="s">
        <v>116</v>
      </c>
      <c r="B60" t="s">
        <v>117</v>
      </c>
    </row>
    <row r="61" spans="1:2">
      <c r="A61" t="s">
        <v>118</v>
      </c>
      <c r="B61" t="s">
        <v>119</v>
      </c>
    </row>
    <row r="62" spans="1:2">
      <c r="A62" t="s">
        <v>120</v>
      </c>
      <c r="B62" t="s">
        <v>121</v>
      </c>
    </row>
    <row r="63" spans="1:2">
      <c r="A63" t="s">
        <v>122</v>
      </c>
      <c r="B63" t="s">
        <v>123</v>
      </c>
    </row>
    <row r="64" spans="1:2">
      <c r="A64" t="s">
        <v>124</v>
      </c>
      <c r="B64" t="s">
        <v>125</v>
      </c>
    </row>
    <row r="65" spans="1:2">
      <c r="A65" t="s">
        <v>126</v>
      </c>
      <c r="B65" t="s">
        <v>127</v>
      </c>
    </row>
    <row r="66" spans="1:2">
      <c r="A66" t="s">
        <v>128</v>
      </c>
      <c r="B66" t="s">
        <v>129</v>
      </c>
    </row>
    <row r="67" spans="1:2">
      <c r="A67" t="s">
        <v>130</v>
      </c>
      <c r="B67" t="s">
        <v>131</v>
      </c>
    </row>
    <row r="68" spans="1:2">
      <c r="A68" t="s">
        <v>132</v>
      </c>
      <c r="B68" t="s">
        <v>133</v>
      </c>
    </row>
    <row r="69" spans="1:2">
      <c r="A69" t="s">
        <v>134</v>
      </c>
      <c r="B69" t="s">
        <v>135</v>
      </c>
    </row>
    <row r="70" spans="1:2">
      <c r="A70" t="s">
        <v>136</v>
      </c>
      <c r="B70" t="s">
        <v>137</v>
      </c>
    </row>
    <row r="71" spans="1:2">
      <c r="A71" t="s">
        <v>138</v>
      </c>
      <c r="B71" t="s">
        <v>139</v>
      </c>
    </row>
    <row r="72" spans="1:2">
      <c r="A72" t="s">
        <v>140</v>
      </c>
      <c r="B72" t="s">
        <v>141</v>
      </c>
    </row>
    <row r="73" spans="1:2">
      <c r="A73" t="s">
        <v>142</v>
      </c>
      <c r="B73" t="s">
        <v>143</v>
      </c>
    </row>
    <row r="74" spans="1:2">
      <c r="A74" t="s">
        <v>144</v>
      </c>
      <c r="B74" t="s">
        <v>145</v>
      </c>
    </row>
    <row r="75" spans="1:2">
      <c r="A75" t="s">
        <v>146</v>
      </c>
      <c r="B75" t="s">
        <v>147</v>
      </c>
    </row>
    <row r="76" spans="1:2">
      <c r="A76" t="s">
        <v>148</v>
      </c>
      <c r="B76" t="s">
        <v>149</v>
      </c>
    </row>
    <row r="77" spans="1:2">
      <c r="A77" t="s">
        <v>150</v>
      </c>
      <c r="B77" t="s">
        <v>151</v>
      </c>
    </row>
    <row r="78" spans="1:2">
      <c r="A78" t="s">
        <v>152</v>
      </c>
      <c r="B78" t="s">
        <v>153</v>
      </c>
    </row>
    <row r="79" spans="1:2">
      <c r="A79" t="s">
        <v>154</v>
      </c>
      <c r="B79" t="s">
        <v>155</v>
      </c>
    </row>
    <row r="80" spans="1:2">
      <c r="A80" t="s">
        <v>156</v>
      </c>
      <c r="B80" t="s">
        <v>157</v>
      </c>
    </row>
    <row r="81" spans="1:2">
      <c r="A81" t="s">
        <v>158</v>
      </c>
      <c r="B81" t="s">
        <v>159</v>
      </c>
    </row>
    <row r="82" spans="1:2">
      <c r="A82" t="s">
        <v>160</v>
      </c>
      <c r="B82" t="s">
        <v>161</v>
      </c>
    </row>
    <row r="83" spans="1:2">
      <c r="A83" t="s">
        <v>162</v>
      </c>
      <c r="B83" t="s">
        <v>163</v>
      </c>
    </row>
    <row r="84" spans="1:2">
      <c r="A84" t="s">
        <v>164</v>
      </c>
      <c r="B84" t="s">
        <v>165</v>
      </c>
    </row>
    <row r="85" spans="1:2">
      <c r="A85" t="s">
        <v>166</v>
      </c>
      <c r="B85" t="s">
        <v>167</v>
      </c>
    </row>
    <row r="86" spans="1:2">
      <c r="A86" t="s">
        <v>168</v>
      </c>
      <c r="B86" t="s">
        <v>169</v>
      </c>
    </row>
    <row r="87" spans="1:2">
      <c r="A87" t="s">
        <v>170</v>
      </c>
      <c r="B87" t="s">
        <v>171</v>
      </c>
    </row>
    <row r="88" spans="1:2">
      <c r="A88" t="s">
        <v>172</v>
      </c>
      <c r="B88" t="s">
        <v>173</v>
      </c>
    </row>
    <row r="89" spans="1:2">
      <c r="A89" t="s">
        <v>174</v>
      </c>
      <c r="B89" t="s">
        <v>175</v>
      </c>
    </row>
    <row r="90" spans="1:2">
      <c r="A90" t="s">
        <v>176</v>
      </c>
      <c r="B90" t="s">
        <v>177</v>
      </c>
    </row>
    <row r="91" spans="1:2">
      <c r="A91" t="s">
        <v>178</v>
      </c>
      <c r="B91" t="s">
        <v>179</v>
      </c>
    </row>
    <row r="92" spans="1:2">
      <c r="A92" t="s">
        <v>180</v>
      </c>
      <c r="B92" t="s">
        <v>181</v>
      </c>
    </row>
    <row r="93" spans="1:2">
      <c r="A93" t="s">
        <v>182</v>
      </c>
      <c r="B93" t="s">
        <v>183</v>
      </c>
    </row>
    <row r="94" spans="1:2">
      <c r="A94" t="s">
        <v>184</v>
      </c>
      <c r="B94" t="s">
        <v>185</v>
      </c>
    </row>
    <row r="95" spans="1:2">
      <c r="A95" t="s">
        <v>186</v>
      </c>
      <c r="B95" t="s">
        <v>187</v>
      </c>
    </row>
    <row r="96" spans="1:2">
      <c r="A96" t="s">
        <v>188</v>
      </c>
      <c r="B96" t="s">
        <v>189</v>
      </c>
    </row>
    <row r="97" spans="1:2">
      <c r="A97" t="s">
        <v>190</v>
      </c>
      <c r="B97" t="s">
        <v>191</v>
      </c>
    </row>
    <row r="98" spans="1:2">
      <c r="A98" t="s">
        <v>192</v>
      </c>
      <c r="B98" t="s">
        <v>193</v>
      </c>
    </row>
    <row r="99" spans="1:2">
      <c r="A99" t="s">
        <v>194</v>
      </c>
      <c r="B99" t="s">
        <v>195</v>
      </c>
    </row>
    <row r="100" spans="1:2">
      <c r="A100" t="s">
        <v>196</v>
      </c>
      <c r="B100" t="s">
        <v>197</v>
      </c>
    </row>
    <row r="101" spans="1:2">
      <c r="A101" t="s">
        <v>198</v>
      </c>
      <c r="B101" t="s">
        <v>199</v>
      </c>
    </row>
    <row r="102" spans="1:2">
      <c r="A102" t="s">
        <v>200</v>
      </c>
      <c r="B102" t="s">
        <v>201</v>
      </c>
    </row>
    <row r="103" spans="1:2">
      <c r="A103" t="s">
        <v>202</v>
      </c>
      <c r="B103" t="s">
        <v>203</v>
      </c>
    </row>
    <row r="104" spans="1:2">
      <c r="A104" t="s">
        <v>204</v>
      </c>
      <c r="B104" t="s">
        <v>205</v>
      </c>
    </row>
    <row r="105" spans="1:2">
      <c r="A105" t="s">
        <v>206</v>
      </c>
      <c r="B105" t="s">
        <v>207</v>
      </c>
    </row>
    <row r="106" spans="1:2">
      <c r="A106" t="s">
        <v>208</v>
      </c>
      <c r="B106" t="s">
        <v>209</v>
      </c>
    </row>
    <row r="107" spans="1:2">
      <c r="A107" t="s">
        <v>210</v>
      </c>
      <c r="B107" t="s">
        <v>211</v>
      </c>
    </row>
    <row r="108" spans="1:2">
      <c r="A108" t="s">
        <v>212</v>
      </c>
      <c r="B108" t="s">
        <v>213</v>
      </c>
    </row>
    <row r="109" spans="1:2">
      <c r="A109" t="s">
        <v>214</v>
      </c>
      <c r="B109" t="s">
        <v>215</v>
      </c>
    </row>
    <row r="110" spans="1:2">
      <c r="A110" t="s">
        <v>216</v>
      </c>
      <c r="B110" t="s">
        <v>217</v>
      </c>
    </row>
    <row r="111" spans="1:2">
      <c r="A111" t="s">
        <v>218</v>
      </c>
      <c r="B111" t="s">
        <v>219</v>
      </c>
    </row>
    <row r="112" spans="1:2">
      <c r="A112" t="s">
        <v>220</v>
      </c>
      <c r="B112" t="s">
        <v>221</v>
      </c>
    </row>
    <row r="113" spans="1:2">
      <c r="A113" t="s">
        <v>222</v>
      </c>
      <c r="B113" t="s">
        <v>223</v>
      </c>
    </row>
    <row r="114" spans="1:2">
      <c r="A114" t="s">
        <v>224</v>
      </c>
      <c r="B114" t="s">
        <v>225</v>
      </c>
    </row>
    <row r="115" spans="1:2">
      <c r="A115" t="s">
        <v>226</v>
      </c>
      <c r="B115" t="s">
        <v>227</v>
      </c>
    </row>
    <row r="116" spans="1:2">
      <c r="A116" t="s">
        <v>228</v>
      </c>
      <c r="B116" t="s">
        <v>229</v>
      </c>
    </row>
    <row r="117" spans="1:2">
      <c r="A117" t="s">
        <v>230</v>
      </c>
      <c r="B117" t="s">
        <v>231</v>
      </c>
    </row>
    <row r="118" spans="1:2">
      <c r="A118" t="s">
        <v>232</v>
      </c>
      <c r="B118" t="s">
        <v>233</v>
      </c>
    </row>
    <row r="119" spans="1:2">
      <c r="A119" t="s">
        <v>234</v>
      </c>
      <c r="B119" t="s">
        <v>235</v>
      </c>
    </row>
    <row r="120" spans="1:2">
      <c r="A120" t="s">
        <v>236</v>
      </c>
      <c r="B120" t="s">
        <v>237</v>
      </c>
    </row>
    <row r="121" spans="1:2">
      <c r="A121" t="s">
        <v>238</v>
      </c>
      <c r="B121" t="s">
        <v>239</v>
      </c>
    </row>
    <row r="122" spans="1:2">
      <c r="A122" t="s">
        <v>240</v>
      </c>
      <c r="B122" t="s">
        <v>241</v>
      </c>
    </row>
    <row r="123" spans="1:2">
      <c r="A123" t="s">
        <v>242</v>
      </c>
      <c r="B123" t="s">
        <v>243</v>
      </c>
    </row>
    <row r="124" spans="1:2">
      <c r="A124" t="s">
        <v>244</v>
      </c>
      <c r="B124" t="s">
        <v>245</v>
      </c>
    </row>
    <row r="125" spans="1:2">
      <c r="A125" t="s">
        <v>246</v>
      </c>
      <c r="B125" t="s">
        <v>247</v>
      </c>
    </row>
    <row r="126" spans="1:2">
      <c r="A126" t="s">
        <v>248</v>
      </c>
      <c r="B126" t="s">
        <v>249</v>
      </c>
    </row>
    <row r="127" spans="1:2">
      <c r="A127" t="s">
        <v>250</v>
      </c>
      <c r="B127" t="s">
        <v>251</v>
      </c>
    </row>
    <row r="128" spans="1:2">
      <c r="A128" t="s">
        <v>252</v>
      </c>
      <c r="B128" t="s">
        <v>253</v>
      </c>
    </row>
    <row r="129" spans="1:2">
      <c r="A129" t="s">
        <v>254</v>
      </c>
      <c r="B129" t="s">
        <v>255</v>
      </c>
    </row>
    <row r="130" spans="1:2">
      <c r="A130" t="s">
        <v>256</v>
      </c>
      <c r="B130" t="s">
        <v>257</v>
      </c>
    </row>
    <row r="131" spans="1:2">
      <c r="A131" t="s">
        <v>258</v>
      </c>
      <c r="B131" t="s">
        <v>259</v>
      </c>
    </row>
    <row r="132" spans="1:2">
      <c r="A132" t="s">
        <v>260</v>
      </c>
      <c r="B132" t="s">
        <v>261</v>
      </c>
    </row>
    <row r="133" spans="1:2">
      <c r="A133" t="s">
        <v>262</v>
      </c>
      <c r="B133" t="s">
        <v>263</v>
      </c>
    </row>
    <row r="134" spans="1:2">
      <c r="A134" t="s">
        <v>264</v>
      </c>
      <c r="B134" t="s">
        <v>265</v>
      </c>
    </row>
    <row r="135" spans="1:2">
      <c r="A135" t="s">
        <v>266</v>
      </c>
      <c r="B135" t="s">
        <v>267</v>
      </c>
    </row>
    <row r="136" spans="1:2">
      <c r="A136" t="s">
        <v>268</v>
      </c>
      <c r="B136" t="s">
        <v>269</v>
      </c>
    </row>
    <row r="137" spans="1:2">
      <c r="A137" t="s">
        <v>270</v>
      </c>
      <c r="B137" t="s">
        <v>271</v>
      </c>
    </row>
    <row r="138" spans="1:2">
      <c r="A138" t="s">
        <v>272</v>
      </c>
      <c r="B138" t="s">
        <v>273</v>
      </c>
    </row>
    <row r="139" spans="1:2">
      <c r="A139" t="s">
        <v>274</v>
      </c>
      <c r="B139" t="s">
        <v>275</v>
      </c>
    </row>
    <row r="140" spans="1:2">
      <c r="A140" t="s">
        <v>276</v>
      </c>
      <c r="B140" t="s">
        <v>277</v>
      </c>
    </row>
    <row r="141" spans="1:2">
      <c r="A141" t="s">
        <v>278</v>
      </c>
      <c r="B141" t="s">
        <v>279</v>
      </c>
    </row>
    <row r="142" spans="1:2">
      <c r="A142" t="s">
        <v>280</v>
      </c>
      <c r="B142" t="s">
        <v>281</v>
      </c>
    </row>
    <row r="143" spans="1:2">
      <c r="A143" t="s">
        <v>282</v>
      </c>
      <c r="B143" t="s">
        <v>283</v>
      </c>
    </row>
    <row r="144" spans="1:2">
      <c r="A144" t="s">
        <v>284</v>
      </c>
      <c r="B144" t="s">
        <v>285</v>
      </c>
    </row>
    <row r="145" spans="1:2">
      <c r="A145" t="s">
        <v>286</v>
      </c>
      <c r="B145" t="s">
        <v>287</v>
      </c>
    </row>
    <row r="146" spans="1:2">
      <c r="A146" t="s">
        <v>288</v>
      </c>
      <c r="B146" t="s">
        <v>289</v>
      </c>
    </row>
    <row r="147" spans="1:2">
      <c r="A147" t="s">
        <v>290</v>
      </c>
      <c r="B147" t="s">
        <v>291</v>
      </c>
    </row>
    <row r="148" spans="1:2">
      <c r="A148" t="s">
        <v>292</v>
      </c>
      <c r="B148" t="s">
        <v>293</v>
      </c>
    </row>
    <row r="149" spans="1:2">
      <c r="A149" t="s">
        <v>294</v>
      </c>
      <c r="B149" t="s">
        <v>295</v>
      </c>
    </row>
    <row r="150" spans="1:2">
      <c r="A150" t="s">
        <v>296</v>
      </c>
      <c r="B150" t="s">
        <v>297</v>
      </c>
    </row>
    <row r="151" spans="1:2">
      <c r="A151" t="s">
        <v>298</v>
      </c>
      <c r="B151" t="s">
        <v>299</v>
      </c>
    </row>
    <row r="152" spans="1:2">
      <c r="A152" t="s">
        <v>300</v>
      </c>
      <c r="B152" t="s">
        <v>301</v>
      </c>
    </row>
    <row r="153" spans="1:2">
      <c r="A153" t="s">
        <v>302</v>
      </c>
      <c r="B153" t="s">
        <v>303</v>
      </c>
    </row>
    <row r="154" spans="1:2">
      <c r="A154" t="s">
        <v>304</v>
      </c>
      <c r="B154" t="s">
        <v>305</v>
      </c>
    </row>
    <row r="155" spans="1:2">
      <c r="A155" t="s">
        <v>306</v>
      </c>
      <c r="B155" t="s">
        <v>307</v>
      </c>
    </row>
    <row r="156" spans="1:2">
      <c r="A156" t="s">
        <v>308</v>
      </c>
      <c r="B156" t="s">
        <v>309</v>
      </c>
    </row>
    <row r="157" spans="1:2">
      <c r="A157" t="s">
        <v>310</v>
      </c>
      <c r="B157" t="s">
        <v>311</v>
      </c>
    </row>
    <row r="158" spans="1:2">
      <c r="A158" t="s">
        <v>312</v>
      </c>
      <c r="B158" t="s">
        <v>313</v>
      </c>
    </row>
    <row r="159" spans="1:2">
      <c r="A159" t="s">
        <v>314</v>
      </c>
      <c r="B159" t="s">
        <v>315</v>
      </c>
    </row>
    <row r="160" spans="1:2">
      <c r="A160" t="s">
        <v>316</v>
      </c>
      <c r="B160" t="s">
        <v>317</v>
      </c>
    </row>
    <row r="161" spans="1:2">
      <c r="A161" t="s">
        <v>318</v>
      </c>
      <c r="B161" t="s">
        <v>319</v>
      </c>
    </row>
    <row r="162" spans="1:2">
      <c r="A162" t="s">
        <v>320</v>
      </c>
      <c r="B162" t="s">
        <v>321</v>
      </c>
    </row>
    <row r="163" spans="1:2">
      <c r="A163" t="s">
        <v>322</v>
      </c>
      <c r="B163" t="s">
        <v>323</v>
      </c>
    </row>
    <row r="164" spans="1:2">
      <c r="A164" t="s">
        <v>324</v>
      </c>
      <c r="B164" t="s">
        <v>325</v>
      </c>
    </row>
    <row r="165" spans="1:2">
      <c r="A165" t="s">
        <v>326</v>
      </c>
      <c r="B165" t="s">
        <v>327</v>
      </c>
    </row>
    <row r="166" spans="1:2">
      <c r="A166" t="s">
        <v>328</v>
      </c>
      <c r="B166" t="s">
        <v>329</v>
      </c>
    </row>
    <row r="167" spans="1:2">
      <c r="A167" t="s">
        <v>330</v>
      </c>
      <c r="B167" t="s">
        <v>331</v>
      </c>
    </row>
    <row r="168" spans="1:2">
      <c r="A168" t="s">
        <v>332</v>
      </c>
      <c r="B168" t="s">
        <v>333</v>
      </c>
    </row>
    <row r="169" spans="1:2">
      <c r="A169" t="s">
        <v>334</v>
      </c>
      <c r="B169" t="s">
        <v>335</v>
      </c>
    </row>
    <row r="170" spans="1:2">
      <c r="A170" t="s">
        <v>336</v>
      </c>
      <c r="B170" t="s">
        <v>337</v>
      </c>
    </row>
    <row r="171" spans="1:2">
      <c r="A171" t="s">
        <v>338</v>
      </c>
      <c r="B171" t="s">
        <v>339</v>
      </c>
    </row>
    <row r="172" spans="1:2">
      <c r="A172" t="s">
        <v>340</v>
      </c>
      <c r="B172" t="s">
        <v>341</v>
      </c>
    </row>
    <row r="173" spans="1:2">
      <c r="A173" t="s">
        <v>342</v>
      </c>
      <c r="B173" t="s">
        <v>343</v>
      </c>
    </row>
    <row r="174" spans="1:2">
      <c r="A174" t="s">
        <v>344</v>
      </c>
      <c r="B174" t="s">
        <v>345</v>
      </c>
    </row>
    <row r="175" spans="1:2">
      <c r="A175" t="s">
        <v>346</v>
      </c>
      <c r="B175" t="s">
        <v>347</v>
      </c>
    </row>
    <row r="176" spans="1:2">
      <c r="A176" t="s">
        <v>348</v>
      </c>
      <c r="B176" t="s">
        <v>349</v>
      </c>
    </row>
    <row r="177" spans="1:2">
      <c r="A177" t="s">
        <v>350</v>
      </c>
      <c r="B177" t="s">
        <v>351</v>
      </c>
    </row>
    <row r="178" spans="1:2">
      <c r="A178" t="s">
        <v>352</v>
      </c>
      <c r="B178" t="s">
        <v>353</v>
      </c>
    </row>
    <row r="179" spans="1:2">
      <c r="A179" t="s">
        <v>354</v>
      </c>
      <c r="B179" t="s">
        <v>355</v>
      </c>
    </row>
    <row r="180" spans="1:2">
      <c r="A180" t="s">
        <v>356</v>
      </c>
      <c r="B180" t="s">
        <v>357</v>
      </c>
    </row>
    <row r="181" spans="1:2">
      <c r="A181" t="s">
        <v>358</v>
      </c>
      <c r="B181" t="s">
        <v>359</v>
      </c>
    </row>
    <row r="182" spans="1:2">
      <c r="A182" t="s">
        <v>360</v>
      </c>
      <c r="B182" t="s">
        <v>361</v>
      </c>
    </row>
    <row r="183" spans="1:2">
      <c r="A183" t="s">
        <v>362</v>
      </c>
      <c r="B183" t="s">
        <v>363</v>
      </c>
    </row>
    <row r="184" spans="1:2">
      <c r="A184" t="s">
        <v>364</v>
      </c>
      <c r="B184" t="s">
        <v>365</v>
      </c>
    </row>
    <row r="185" spans="1:2">
      <c r="A185" t="s">
        <v>366</v>
      </c>
      <c r="B185" t="s">
        <v>367</v>
      </c>
    </row>
    <row r="186" spans="1:2">
      <c r="A186" t="s">
        <v>368</v>
      </c>
      <c r="B186" t="s">
        <v>369</v>
      </c>
    </row>
    <row r="187" spans="1:2">
      <c r="A187" t="s">
        <v>370</v>
      </c>
      <c r="B187" t="s">
        <v>371</v>
      </c>
    </row>
    <row r="188" spans="1:2">
      <c r="A188" t="s">
        <v>372</v>
      </c>
      <c r="B188" t="s">
        <v>373</v>
      </c>
    </row>
    <row r="189" spans="1:2">
      <c r="A189" t="s">
        <v>374</v>
      </c>
      <c r="B189" t="s">
        <v>375</v>
      </c>
    </row>
    <row r="190" spans="1:2">
      <c r="A190" t="s">
        <v>376</v>
      </c>
      <c r="B190" t="s">
        <v>377</v>
      </c>
    </row>
    <row r="191" spans="1:2">
      <c r="A191" t="s">
        <v>378</v>
      </c>
      <c r="B191" t="s">
        <v>379</v>
      </c>
    </row>
    <row r="192" spans="1:2">
      <c r="A192" t="s">
        <v>380</v>
      </c>
      <c r="B192" t="s">
        <v>381</v>
      </c>
    </row>
    <row r="193" spans="1:2">
      <c r="A193" t="s">
        <v>382</v>
      </c>
      <c r="B193" t="s">
        <v>383</v>
      </c>
    </row>
    <row r="194" spans="1:2">
      <c r="A194" t="s">
        <v>384</v>
      </c>
      <c r="B194" t="s">
        <v>385</v>
      </c>
    </row>
    <row r="195" spans="1:2">
      <c r="A195" t="s">
        <v>386</v>
      </c>
      <c r="B195" t="s">
        <v>387</v>
      </c>
    </row>
    <row r="196" spans="1:2">
      <c r="A196" t="s">
        <v>388</v>
      </c>
      <c r="B196" t="s">
        <v>389</v>
      </c>
    </row>
    <row r="197" spans="1:2">
      <c r="A197" t="s">
        <v>390</v>
      </c>
      <c r="B197" t="s">
        <v>391</v>
      </c>
    </row>
    <row r="198" spans="1:2">
      <c r="A198" t="s">
        <v>392</v>
      </c>
      <c r="B198" t="s">
        <v>393</v>
      </c>
    </row>
    <row r="199" spans="1:2">
      <c r="A199" t="s">
        <v>394</v>
      </c>
      <c r="B199" t="s">
        <v>395</v>
      </c>
    </row>
    <row r="200" spans="1:2">
      <c r="A200" t="s">
        <v>396</v>
      </c>
      <c r="B200" t="s">
        <v>397</v>
      </c>
    </row>
    <row r="201" spans="1:2">
      <c r="A201" t="s">
        <v>398</v>
      </c>
      <c r="B201" t="s">
        <v>399</v>
      </c>
    </row>
    <row r="202" spans="1:2">
      <c r="A202" t="s">
        <v>400</v>
      </c>
      <c r="B202" t="s">
        <v>401</v>
      </c>
    </row>
    <row r="203" spans="1:2">
      <c r="A203" t="s">
        <v>402</v>
      </c>
      <c r="B203" t="s">
        <v>403</v>
      </c>
    </row>
    <row r="204" spans="1:2">
      <c r="A204" t="s">
        <v>404</v>
      </c>
      <c r="B204" t="s">
        <v>405</v>
      </c>
    </row>
    <row r="205" spans="1:2">
      <c r="A205" t="s">
        <v>406</v>
      </c>
      <c r="B205" t="s">
        <v>407</v>
      </c>
    </row>
    <row r="206" spans="1:2">
      <c r="A206" t="s">
        <v>408</v>
      </c>
      <c r="B206" t="s">
        <v>409</v>
      </c>
    </row>
    <row r="207" spans="1:2">
      <c r="A207" t="s">
        <v>410</v>
      </c>
      <c r="B207" t="s">
        <v>411</v>
      </c>
    </row>
    <row r="208" spans="1:2">
      <c r="A208" t="s">
        <v>412</v>
      </c>
      <c r="B208" t="s">
        <v>413</v>
      </c>
    </row>
    <row r="209" spans="1:2">
      <c r="A209" t="s">
        <v>414</v>
      </c>
      <c r="B209" t="s">
        <v>415</v>
      </c>
    </row>
    <row r="210" spans="1:2">
      <c r="A210" t="s">
        <v>416</v>
      </c>
      <c r="B210" t="s">
        <v>417</v>
      </c>
    </row>
    <row r="211" spans="1:2">
      <c r="A211" t="s">
        <v>418</v>
      </c>
      <c r="B211" t="s">
        <v>419</v>
      </c>
    </row>
    <row r="212" spans="1:2">
      <c r="A212" t="s">
        <v>420</v>
      </c>
      <c r="B212" t="s">
        <v>421</v>
      </c>
    </row>
    <row r="213" spans="1:2">
      <c r="A213" t="s">
        <v>422</v>
      </c>
      <c r="B213" t="s">
        <v>423</v>
      </c>
    </row>
    <row r="214" spans="1:2">
      <c r="A214" t="s">
        <v>424</v>
      </c>
      <c r="B214" t="s">
        <v>425</v>
      </c>
    </row>
    <row r="215" spans="1:2">
      <c r="A215" t="s">
        <v>426</v>
      </c>
      <c r="B215" t="s">
        <v>427</v>
      </c>
    </row>
    <row r="216" spans="1:2">
      <c r="A216" t="s">
        <v>428</v>
      </c>
      <c r="B216" t="s">
        <v>429</v>
      </c>
    </row>
    <row r="217" spans="1:2">
      <c r="A217" t="s">
        <v>430</v>
      </c>
      <c r="B217" t="s">
        <v>431</v>
      </c>
    </row>
    <row r="218" spans="1:2">
      <c r="A218" t="s">
        <v>432</v>
      </c>
      <c r="B218" t="s">
        <v>433</v>
      </c>
    </row>
    <row r="219" spans="1:2">
      <c r="A219" t="s">
        <v>434</v>
      </c>
      <c r="B219" t="s">
        <v>435</v>
      </c>
    </row>
    <row r="220" spans="1:2">
      <c r="A220" t="s">
        <v>436</v>
      </c>
      <c r="B220" t="s">
        <v>437</v>
      </c>
    </row>
    <row r="221" spans="1:2">
      <c r="A221" t="s">
        <v>438</v>
      </c>
      <c r="B221" t="s">
        <v>439</v>
      </c>
    </row>
    <row r="222" spans="1:2">
      <c r="A222" t="s">
        <v>440</v>
      </c>
      <c r="B222" t="s">
        <v>441</v>
      </c>
    </row>
    <row r="223" spans="1:2">
      <c r="A223" t="s">
        <v>442</v>
      </c>
      <c r="B223" t="s">
        <v>443</v>
      </c>
    </row>
    <row r="224" spans="1:2">
      <c r="A224" t="s">
        <v>444</v>
      </c>
      <c r="B224" t="s">
        <v>445</v>
      </c>
    </row>
    <row r="225" spans="1:2">
      <c r="A225" t="s">
        <v>446</v>
      </c>
      <c r="B225" t="s">
        <v>447</v>
      </c>
    </row>
    <row r="226" spans="1:2">
      <c r="A226" t="s">
        <v>448</v>
      </c>
      <c r="B226" t="s">
        <v>449</v>
      </c>
    </row>
    <row r="227" spans="1:2">
      <c r="A227" t="s">
        <v>450</v>
      </c>
      <c r="B227" t="s">
        <v>451</v>
      </c>
    </row>
    <row r="228" spans="1:2">
      <c r="A228" t="s">
        <v>452</v>
      </c>
      <c r="B228" t="s">
        <v>453</v>
      </c>
    </row>
    <row r="229" spans="1:2">
      <c r="A229" t="s">
        <v>454</v>
      </c>
      <c r="B229" t="s">
        <v>455</v>
      </c>
    </row>
    <row r="230" spans="1:2">
      <c r="A230" t="s">
        <v>456</v>
      </c>
      <c r="B230" t="s">
        <v>457</v>
      </c>
    </row>
    <row r="231" spans="1:2">
      <c r="A231" t="s">
        <v>458</v>
      </c>
      <c r="B231" t="s">
        <v>459</v>
      </c>
    </row>
    <row r="232" spans="1:2">
      <c r="A232" t="s">
        <v>460</v>
      </c>
      <c r="B232" t="s">
        <v>461</v>
      </c>
    </row>
    <row r="233" spans="1:2">
      <c r="A233" t="s">
        <v>462</v>
      </c>
      <c r="B233" t="s">
        <v>463</v>
      </c>
    </row>
    <row r="234" spans="1:2">
      <c r="A234" t="s">
        <v>464</v>
      </c>
      <c r="B234" t="s">
        <v>465</v>
      </c>
    </row>
    <row r="235" spans="1:2">
      <c r="A235" t="s">
        <v>466</v>
      </c>
      <c r="B235" t="s">
        <v>467</v>
      </c>
    </row>
    <row r="236" spans="1:2">
      <c r="A236" t="s">
        <v>468</v>
      </c>
      <c r="B236" t="s">
        <v>469</v>
      </c>
    </row>
    <row r="237" spans="1:2">
      <c r="A237" t="s">
        <v>470</v>
      </c>
      <c r="B237" t="s">
        <v>471</v>
      </c>
    </row>
    <row r="238" spans="1:2">
      <c r="A238" t="s">
        <v>472</v>
      </c>
      <c r="B238" t="s">
        <v>473</v>
      </c>
    </row>
    <row r="239" spans="1:2">
      <c r="A239" t="s">
        <v>474</v>
      </c>
      <c r="B239" t="s">
        <v>475</v>
      </c>
    </row>
    <row r="240" spans="1:2">
      <c r="A240" t="s">
        <v>476</v>
      </c>
      <c r="B240" t="s">
        <v>477</v>
      </c>
    </row>
    <row r="241" spans="1:2">
      <c r="A241" t="s">
        <v>478</v>
      </c>
      <c r="B241" t="s">
        <v>479</v>
      </c>
    </row>
    <row r="242" spans="1:2">
      <c r="A242" t="s">
        <v>480</v>
      </c>
      <c r="B242" t="s">
        <v>481</v>
      </c>
    </row>
    <row r="243" spans="1:2">
      <c r="A243" t="s">
        <v>482</v>
      </c>
      <c r="B243" t="s">
        <v>483</v>
      </c>
    </row>
    <row r="244" spans="1:2">
      <c r="A244" t="s">
        <v>484</v>
      </c>
      <c r="B244" t="s">
        <v>485</v>
      </c>
    </row>
    <row r="245" spans="1:2">
      <c r="A245" t="s">
        <v>486</v>
      </c>
      <c r="B245" t="s">
        <v>487</v>
      </c>
    </row>
    <row r="246" spans="1:2">
      <c r="A246" t="s">
        <v>488</v>
      </c>
      <c r="B246" t="s">
        <v>489</v>
      </c>
    </row>
    <row r="247" spans="1:2">
      <c r="A247" t="s">
        <v>490</v>
      </c>
      <c r="B247" t="s">
        <v>491</v>
      </c>
    </row>
    <row r="248" spans="1:2">
      <c r="A248" t="s">
        <v>492</v>
      </c>
      <c r="B248" t="s">
        <v>493</v>
      </c>
    </row>
    <row r="249" spans="1:2">
      <c r="A249" t="s">
        <v>494</v>
      </c>
      <c r="B249" t="s">
        <v>495</v>
      </c>
    </row>
    <row r="250" spans="1:2">
      <c r="A250" t="s">
        <v>496</v>
      </c>
      <c r="B250" t="s">
        <v>497</v>
      </c>
    </row>
    <row r="251" spans="1:2">
      <c r="A251" t="s">
        <v>498</v>
      </c>
      <c r="B251" t="s">
        <v>499</v>
      </c>
    </row>
    <row r="252" spans="1:2">
      <c r="A252" t="s">
        <v>500</v>
      </c>
    </row>
  </sheetData>
  <pageMargins left="0.7" right="0.7" top="0.75" bottom="0.75" header="0.3" footer="0.3"/>
  <pageSetup orientation="portrait" r:id="rId1"/>
  <headerFooter>
    <oddFooter>&amp;C_x000D_&amp;1#&amp;"Calibri"&amp;10&amp;K000000 Internal Information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CF778-F1AD-4235-BED1-6DAFCE150A9F}">
  <sheetPr codeName="Sheet8">
    <tabColor rgb="FFFFFFFF"/>
  </sheetPr>
  <dimension ref="B1:I9"/>
  <sheetViews>
    <sheetView showRowColHeaders="0" workbookViewId="0">
      <selection activeCell="B18" sqref="B18"/>
    </sheetView>
  </sheetViews>
  <sheetFormatPr defaultColWidth="9.33203125" defaultRowHeight="14.4"/>
  <cols>
    <col min="1" max="1" width="2.5546875" style="342" customWidth="1"/>
    <col min="2" max="2" width="75.33203125" style="342" customWidth="1"/>
    <col min="3" max="3" width="7.5546875" style="342" customWidth="1"/>
    <col min="4" max="4" width="31.44140625" style="344" customWidth="1"/>
    <col min="5" max="5" width="44" style="342" bestFit="1" customWidth="1"/>
    <col min="6" max="6" width="26.5546875" style="342" customWidth="1"/>
    <col min="7" max="7" width="44" style="342" bestFit="1" customWidth="1"/>
    <col min="8" max="8" width="16.5546875" style="342" customWidth="1"/>
    <col min="9" max="9" width="25.6640625" style="342" bestFit="1" customWidth="1"/>
    <col min="10" max="10" width="14" style="342" customWidth="1"/>
    <col min="11" max="11" width="25.6640625" style="342" bestFit="1" customWidth="1"/>
    <col min="12" max="16384" width="9.33203125" style="342"/>
  </cols>
  <sheetData>
    <row r="1" spans="2:9" ht="10.199999999999999" customHeight="1">
      <c r="B1" s="384"/>
    </row>
    <row r="2" spans="2:9" ht="28.2" customHeight="1">
      <c r="B2" s="715" t="s">
        <v>1033</v>
      </c>
      <c r="C2" s="716"/>
      <c r="D2" s="716"/>
      <c r="E2" s="405"/>
      <c r="F2" s="405"/>
      <c r="G2" s="405"/>
      <c r="H2" s="405"/>
      <c r="I2" s="405"/>
    </row>
    <row r="3" spans="2:9" ht="14.7" customHeight="1">
      <c r="B3" s="388"/>
    </row>
    <row r="4" spans="2:9">
      <c r="D4" s="1"/>
    </row>
    <row r="5" spans="2:9">
      <c r="D5" s="302" t="s">
        <v>1034</v>
      </c>
    </row>
    <row r="6" spans="2:9">
      <c r="C6" s="32" t="s">
        <v>503</v>
      </c>
      <c r="D6" s="186" t="s">
        <v>504</v>
      </c>
    </row>
    <row r="7" spans="2:9">
      <c r="B7" s="280" t="s">
        <v>1035</v>
      </c>
      <c r="C7" s="201">
        <v>1</v>
      </c>
      <c r="D7" s="283">
        <v>12156315342.3447</v>
      </c>
    </row>
    <row r="8" spans="2:9">
      <c r="B8" s="144" t="s">
        <v>1036</v>
      </c>
      <c r="C8" s="201">
        <v>2</v>
      </c>
      <c r="D8" s="289">
        <v>1.0011206433820285E-2</v>
      </c>
    </row>
    <row r="9" spans="2:9">
      <c r="B9" s="144" t="s">
        <v>1037</v>
      </c>
      <c r="C9" s="201">
        <v>3</v>
      </c>
      <c r="D9" s="202">
        <v>121699382.3668295</v>
      </c>
    </row>
  </sheetData>
  <mergeCells count="1">
    <mergeCell ref="B2:D2"/>
  </mergeCells>
  <conditionalFormatting sqref="D7:D9">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 Internal Information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D8954-F9E1-4974-8C75-E46CE75C054D}">
  <sheetPr codeName="Sheet9">
    <tabColor rgb="FFFFFFFF"/>
    <pageSetUpPr fitToPage="1"/>
  </sheetPr>
  <dimension ref="B1:I22"/>
  <sheetViews>
    <sheetView showRowColHeaders="0" workbookViewId="0">
      <selection activeCell="B18" sqref="B18"/>
    </sheetView>
  </sheetViews>
  <sheetFormatPr defaultColWidth="9.33203125" defaultRowHeight="14.4"/>
  <cols>
    <col min="1" max="1" width="2.5546875" style="342" customWidth="1"/>
    <col min="2" max="2" width="112.33203125" style="342" customWidth="1"/>
    <col min="3" max="3" width="7.5546875" style="342" customWidth="1"/>
    <col min="4" max="4" width="18.5546875" style="342" customWidth="1"/>
    <col min="5" max="16384" width="9.33203125" style="342"/>
  </cols>
  <sheetData>
    <row r="1" spans="2:9" ht="10.199999999999999" customHeight="1"/>
    <row r="2" spans="2:9" ht="28.2" customHeight="1">
      <c r="B2" s="715" t="s">
        <v>1038</v>
      </c>
      <c r="C2" s="716"/>
      <c r="D2" s="716"/>
      <c r="E2" s="405"/>
      <c r="F2" s="405"/>
      <c r="G2" s="405"/>
      <c r="H2" s="405"/>
      <c r="I2" s="405"/>
    </row>
    <row r="3" spans="2:9" ht="14.7" customHeight="1">
      <c r="B3" s="388"/>
      <c r="C3" s="400"/>
      <c r="D3" s="400"/>
    </row>
    <row r="6" spans="2:9">
      <c r="D6" s="302" t="s">
        <v>1034</v>
      </c>
    </row>
    <row r="7" spans="2:9">
      <c r="C7" s="32" t="s">
        <v>503</v>
      </c>
      <c r="D7" s="203" t="s">
        <v>504</v>
      </c>
    </row>
    <row r="8" spans="2:9">
      <c r="B8" s="280" t="s">
        <v>1039</v>
      </c>
      <c r="C8" s="184">
        <v>1</v>
      </c>
      <c r="D8" s="283">
        <v>57074296071.410004</v>
      </c>
      <c r="E8" s="416"/>
      <c r="F8" s="353"/>
    </row>
    <row r="9" spans="2:9">
      <c r="B9" s="281" t="s">
        <v>1040</v>
      </c>
      <c r="C9" s="184">
        <v>2</v>
      </c>
      <c r="D9" s="76">
        <v>-0.1741</v>
      </c>
      <c r="E9" s="416"/>
      <c r="F9" s="353"/>
    </row>
    <row r="10" spans="2:9">
      <c r="B10" s="281" t="s">
        <v>1041</v>
      </c>
      <c r="C10" s="184">
        <v>3</v>
      </c>
      <c r="D10" s="77" t="s">
        <v>855</v>
      </c>
    </row>
    <row r="11" spans="2:9">
      <c r="B11" s="281" t="s">
        <v>1042</v>
      </c>
      <c r="C11" s="184">
        <v>4</v>
      </c>
      <c r="D11" s="77" t="s">
        <v>855</v>
      </c>
    </row>
    <row r="12" spans="2:9" ht="28.8">
      <c r="B12" s="281" t="s">
        <v>1043</v>
      </c>
      <c r="C12" s="184">
        <v>5</v>
      </c>
      <c r="D12" s="77" t="s">
        <v>855</v>
      </c>
    </row>
    <row r="13" spans="2:9">
      <c r="B13" s="204" t="s">
        <v>1044</v>
      </c>
      <c r="C13" s="184">
        <v>6</v>
      </c>
      <c r="D13" s="77" t="s">
        <v>855</v>
      </c>
    </row>
    <row r="14" spans="2:9">
      <c r="B14" s="204" t="s">
        <v>1045</v>
      </c>
      <c r="C14" s="184">
        <v>7</v>
      </c>
      <c r="D14" s="77" t="s">
        <v>855</v>
      </c>
    </row>
    <row r="15" spans="2:9">
      <c r="B15" s="204" t="s">
        <v>1046</v>
      </c>
      <c r="C15" s="184">
        <v>8</v>
      </c>
      <c r="D15" s="77">
        <v>293048847.69</v>
      </c>
    </row>
    <row r="16" spans="2:9">
      <c r="B16" s="204" t="s">
        <v>1047</v>
      </c>
      <c r="C16" s="184">
        <v>9</v>
      </c>
      <c r="D16" s="77">
        <v>1566107.24</v>
      </c>
    </row>
    <row r="17" spans="2:4">
      <c r="B17" s="204" t="s">
        <v>1048</v>
      </c>
      <c r="C17" s="184">
        <v>10</v>
      </c>
      <c r="D17" s="77">
        <v>1111412658.3900001</v>
      </c>
    </row>
    <row r="18" spans="2:4">
      <c r="B18" s="205" t="s">
        <v>1049</v>
      </c>
      <c r="C18" s="184">
        <v>11</v>
      </c>
      <c r="D18" s="74" t="s">
        <v>855</v>
      </c>
    </row>
    <row r="19" spans="2:4">
      <c r="B19" s="205" t="s">
        <v>1050</v>
      </c>
      <c r="C19" s="184" t="s">
        <v>558</v>
      </c>
      <c r="D19" s="76" t="s">
        <v>855</v>
      </c>
    </row>
    <row r="20" spans="2:4">
      <c r="B20" s="205" t="s">
        <v>1051</v>
      </c>
      <c r="C20" s="184" t="s">
        <v>1052</v>
      </c>
      <c r="D20" s="76" t="s">
        <v>855</v>
      </c>
    </row>
    <row r="21" spans="2:4">
      <c r="B21" s="204" t="s">
        <v>1053</v>
      </c>
      <c r="C21" s="184">
        <v>12</v>
      </c>
      <c r="D21" s="77">
        <v>-118834604.22589999</v>
      </c>
    </row>
    <row r="22" spans="2:4">
      <c r="B22" s="280" t="s">
        <v>1054</v>
      </c>
      <c r="C22" s="184">
        <v>13</v>
      </c>
      <c r="D22" s="283">
        <v>58361489080.330002</v>
      </c>
    </row>
  </sheetData>
  <mergeCells count="1">
    <mergeCell ref="B2:D2"/>
  </mergeCells>
  <conditionalFormatting sqref="B9:B12">
    <cfRule type="cellIs" dxfId="11" priority="3" stopIfTrue="1" operator="lessThan">
      <formula>0</formula>
    </cfRule>
  </conditionalFormatting>
  <conditionalFormatting sqref="D8">
    <cfRule type="cellIs" dxfId="10" priority="2" stopIfTrue="1" operator="lessThan">
      <formula>0</formula>
    </cfRule>
  </conditionalFormatting>
  <conditionalFormatting sqref="D22">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Header>&amp;CEN
Annex XI</oddHeader>
    <oddFooter>&amp;C&amp;"Calibri"&amp;11&amp;K0000001_x000D_&amp;1#&amp;"Calibri"&amp;10&amp;K000000 Internal Information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1D4E4-E0EF-4E60-A1C8-E3A95B07961F}">
  <sheetPr codeName="Sheet10">
    <tabColor rgb="FFFFFFFF"/>
    <pageSetUpPr fitToPage="1"/>
  </sheetPr>
  <dimension ref="A1:N72"/>
  <sheetViews>
    <sheetView showRowColHeaders="0" workbookViewId="0">
      <selection activeCell="B18" sqref="B18"/>
    </sheetView>
  </sheetViews>
  <sheetFormatPr defaultColWidth="9.33203125" defaultRowHeight="43.5" customHeight="1"/>
  <cols>
    <col min="1" max="1" width="2.5546875" style="342" customWidth="1"/>
    <col min="2" max="2" width="8.5546875" style="367" customWidth="1"/>
    <col min="3" max="3" width="114.44140625" style="342" customWidth="1"/>
    <col min="4" max="4" width="7.5546875" style="342" customWidth="1"/>
    <col min="5" max="6" width="18.5546875" style="342" customWidth="1"/>
    <col min="7" max="16384" width="9.33203125" style="342"/>
  </cols>
  <sheetData>
    <row r="1" spans="1:6" ht="10.199999999999999" customHeight="1"/>
    <row r="2" spans="1:6" ht="28.2" customHeight="1">
      <c r="A2" s="385"/>
      <c r="B2" s="715" t="s">
        <v>1055</v>
      </c>
      <c r="C2" s="716"/>
      <c r="D2" s="716"/>
      <c r="E2" s="716"/>
      <c r="F2" s="716"/>
    </row>
    <row r="3" spans="1:6" ht="14.7" customHeight="1">
      <c r="B3" s="388"/>
    </row>
    <row r="4" spans="1:6" ht="14.4">
      <c r="E4" s="749" t="s">
        <v>2382</v>
      </c>
      <c r="F4" s="750"/>
    </row>
    <row r="5" spans="1:6" ht="14.4">
      <c r="E5" s="316">
        <v>46022</v>
      </c>
      <c r="F5" s="316">
        <v>45657</v>
      </c>
    </row>
    <row r="6" spans="1:6" ht="14.4">
      <c r="D6" s="216" t="s">
        <v>503</v>
      </c>
      <c r="E6" s="217" t="s">
        <v>504</v>
      </c>
      <c r="F6" s="217" t="s">
        <v>504</v>
      </c>
    </row>
    <row r="7" spans="1:6" ht="14.4">
      <c r="B7" s="293" t="s">
        <v>1057</v>
      </c>
      <c r="C7" s="294"/>
      <c r="D7" s="294"/>
      <c r="E7" s="294"/>
      <c r="F7" s="295"/>
    </row>
    <row r="8" spans="1:6" ht="14.4">
      <c r="B8" s="213"/>
      <c r="C8" s="119" t="s">
        <v>1058</v>
      </c>
      <c r="D8" s="189">
        <v>1</v>
      </c>
      <c r="E8" s="76">
        <v>56990944719.589996</v>
      </c>
      <c r="F8" s="76">
        <v>55718735059</v>
      </c>
    </row>
    <row r="9" spans="1:6" ht="28.8">
      <c r="B9" s="213"/>
      <c r="C9" s="119" t="s">
        <v>1059</v>
      </c>
      <c r="D9" s="29">
        <v>2</v>
      </c>
      <c r="E9" s="76" t="s">
        <v>855</v>
      </c>
      <c r="F9" s="76"/>
    </row>
    <row r="10" spans="1:6" ht="14.4">
      <c r="B10" s="213"/>
      <c r="C10" s="119" t="s">
        <v>1060</v>
      </c>
      <c r="D10" s="29">
        <v>3</v>
      </c>
      <c r="E10" s="76">
        <v>-44490000</v>
      </c>
      <c r="F10" s="76">
        <v>-13820000</v>
      </c>
    </row>
    <row r="11" spans="1:6" ht="14.4">
      <c r="B11" s="213"/>
      <c r="C11" s="119" t="s">
        <v>1061</v>
      </c>
      <c r="D11" s="29">
        <v>4</v>
      </c>
      <c r="E11" s="76" t="s">
        <v>855</v>
      </c>
      <c r="F11" s="76"/>
    </row>
    <row r="12" spans="1:6" ht="14.4">
      <c r="B12" s="213"/>
      <c r="C12" s="145" t="s">
        <v>1062</v>
      </c>
      <c r="D12" s="29">
        <v>5</v>
      </c>
      <c r="E12" s="76">
        <v>-13434349.029999999</v>
      </c>
      <c r="F12" s="76">
        <v>-13000000</v>
      </c>
    </row>
    <row r="13" spans="1:6" ht="14.4">
      <c r="B13" s="213"/>
      <c r="C13" s="119" t="s">
        <v>1063</v>
      </c>
      <c r="D13" s="189">
        <v>6</v>
      </c>
      <c r="E13" s="76">
        <v>-116565608.63</v>
      </c>
      <c r="F13" s="76">
        <v>-112293589</v>
      </c>
    </row>
    <row r="14" spans="1:6" ht="14.4">
      <c r="B14" s="213"/>
      <c r="C14" s="146" t="s">
        <v>1064</v>
      </c>
      <c r="D14" s="189">
        <v>7</v>
      </c>
      <c r="E14" s="77">
        <v>56816454761.93</v>
      </c>
      <c r="F14" s="77">
        <v>55579621469</v>
      </c>
    </row>
    <row r="15" spans="1:6" ht="14.4">
      <c r="B15" s="293" t="s">
        <v>1065</v>
      </c>
      <c r="C15" s="294"/>
      <c r="D15" s="294"/>
      <c r="E15" s="294"/>
      <c r="F15" s="295"/>
    </row>
    <row r="16" spans="1:6" ht="14.4">
      <c r="B16" s="213"/>
      <c r="C16" s="125" t="s">
        <v>1066</v>
      </c>
      <c r="D16" s="29">
        <v>8</v>
      </c>
      <c r="E16" s="77">
        <v>66943022.969999999</v>
      </c>
      <c r="F16" s="76">
        <v>32078914</v>
      </c>
    </row>
    <row r="17" spans="2:6" ht="14.4">
      <c r="B17" s="213"/>
      <c r="C17" s="149" t="s">
        <v>1067</v>
      </c>
      <c r="D17" s="29" t="s">
        <v>514</v>
      </c>
      <c r="E17" s="76" t="s">
        <v>855</v>
      </c>
      <c r="F17" s="76"/>
    </row>
    <row r="18" spans="2:6" ht="14.4">
      <c r="B18" s="213"/>
      <c r="C18" s="119" t="s">
        <v>1068</v>
      </c>
      <c r="D18" s="29">
        <v>9</v>
      </c>
      <c r="E18" s="76">
        <v>367381525.56999999</v>
      </c>
      <c r="F18" s="76">
        <v>358707860</v>
      </c>
    </row>
    <row r="19" spans="2:6" ht="14.4">
      <c r="B19" s="213"/>
      <c r="C19" s="150" t="s">
        <v>1069</v>
      </c>
      <c r="D19" s="29" t="s">
        <v>552</v>
      </c>
      <c r="E19" s="76"/>
      <c r="F19" s="76"/>
    </row>
    <row r="20" spans="2:6" ht="14.4">
      <c r="B20" s="213"/>
      <c r="C20" s="150" t="s">
        <v>1070</v>
      </c>
      <c r="D20" s="29" t="s">
        <v>945</v>
      </c>
      <c r="E20" s="76"/>
      <c r="F20" s="76"/>
    </row>
    <row r="21" spans="2:6" ht="14.4">
      <c r="B21" s="213"/>
      <c r="C21" s="123" t="s">
        <v>1071</v>
      </c>
      <c r="D21" s="184">
        <v>10</v>
      </c>
      <c r="E21" s="77"/>
      <c r="F21" s="76"/>
    </row>
    <row r="22" spans="2:6" ht="14.4">
      <c r="B22" s="213"/>
      <c r="C22" s="143" t="s">
        <v>1072</v>
      </c>
      <c r="D22" s="184" t="s">
        <v>555</v>
      </c>
      <c r="E22" s="77"/>
      <c r="F22" s="76"/>
    </row>
    <row r="23" spans="2:6" ht="14.4">
      <c r="B23" s="213"/>
      <c r="C23" s="143" t="s">
        <v>1073</v>
      </c>
      <c r="D23" s="184" t="s">
        <v>1074</v>
      </c>
      <c r="E23" s="77"/>
      <c r="F23" s="76"/>
    </row>
    <row r="24" spans="2:6" ht="14.4">
      <c r="B24" s="213"/>
      <c r="C24" s="119" t="s">
        <v>1075</v>
      </c>
      <c r="D24" s="29">
        <v>11</v>
      </c>
      <c r="E24" s="76"/>
      <c r="F24" s="76"/>
    </row>
    <row r="25" spans="2:6" ht="14.4">
      <c r="B25" s="213"/>
      <c r="C25" s="119" t="s">
        <v>1076</v>
      </c>
      <c r="D25" s="29">
        <v>12</v>
      </c>
      <c r="E25" s="76"/>
      <c r="F25" s="76"/>
    </row>
    <row r="26" spans="2:6" ht="14.4">
      <c r="B26" s="213"/>
      <c r="C26" s="151" t="s">
        <v>1077</v>
      </c>
      <c r="D26" s="32">
        <v>13</v>
      </c>
      <c r="E26" s="77">
        <v>434324548.54000002</v>
      </c>
      <c r="F26" s="77">
        <v>390786774</v>
      </c>
    </row>
    <row r="27" spans="2:6" ht="14.4">
      <c r="B27" s="293" t="s">
        <v>1078</v>
      </c>
      <c r="C27" s="294"/>
      <c r="D27" s="294"/>
      <c r="E27" s="294"/>
      <c r="F27" s="295"/>
    </row>
    <row r="28" spans="2:6" ht="14.4">
      <c r="B28" s="213"/>
      <c r="C28" s="119" t="s">
        <v>1079</v>
      </c>
      <c r="D28" s="189">
        <v>14</v>
      </c>
      <c r="E28" s="77"/>
      <c r="F28" s="76"/>
    </row>
    <row r="29" spans="2:6" ht="14.4">
      <c r="B29" s="213"/>
      <c r="C29" s="119" t="s">
        <v>1080</v>
      </c>
      <c r="D29" s="189">
        <v>15</v>
      </c>
      <c r="E29" s="74"/>
      <c r="F29" s="76"/>
    </row>
    <row r="30" spans="2:6" ht="14.4">
      <c r="B30" s="213"/>
      <c r="C30" s="119" t="s">
        <v>1081</v>
      </c>
      <c r="D30" s="189">
        <v>16</v>
      </c>
      <c r="E30" s="76">
        <v>1566107.24</v>
      </c>
      <c r="F30" s="76"/>
    </row>
    <row r="31" spans="2:6" ht="14.4">
      <c r="B31" s="213"/>
      <c r="C31" s="119" t="s">
        <v>1082</v>
      </c>
      <c r="D31" s="29" t="s">
        <v>574</v>
      </c>
      <c r="E31" s="76"/>
      <c r="F31" s="76"/>
    </row>
    <row r="32" spans="2:6" ht="14.4">
      <c r="B32" s="213"/>
      <c r="C32" s="119" t="s">
        <v>1083</v>
      </c>
      <c r="D32" s="29">
        <v>17</v>
      </c>
      <c r="E32" s="76"/>
      <c r="F32" s="76"/>
    </row>
    <row r="33" spans="2:6" ht="14.4">
      <c r="B33" s="213"/>
      <c r="C33" s="119" t="s">
        <v>1084</v>
      </c>
      <c r="D33" s="29" t="s">
        <v>1085</v>
      </c>
      <c r="E33" s="76"/>
      <c r="F33" s="76"/>
    </row>
    <row r="34" spans="2:6" ht="14.4">
      <c r="B34" s="213"/>
      <c r="C34" s="151" t="s">
        <v>1086</v>
      </c>
      <c r="D34" s="32">
        <v>18</v>
      </c>
      <c r="E34" s="77">
        <v>1566107.24</v>
      </c>
      <c r="F34" s="77"/>
    </row>
    <row r="35" spans="2:6" ht="14.4">
      <c r="B35" s="293" t="s">
        <v>1087</v>
      </c>
      <c r="C35" s="294"/>
      <c r="D35" s="294"/>
      <c r="E35" s="294"/>
      <c r="F35" s="295"/>
    </row>
    <row r="36" spans="2:6" ht="14.4">
      <c r="B36" s="213"/>
      <c r="C36" s="119" t="s">
        <v>1088</v>
      </c>
      <c r="D36" s="189">
        <v>19</v>
      </c>
      <c r="E36" s="77">
        <v>2691397880.7399998</v>
      </c>
      <c r="F36" s="76">
        <v>2367846205</v>
      </c>
    </row>
    <row r="37" spans="2:6" ht="14.4">
      <c r="B37" s="213"/>
      <c r="C37" s="119" t="s">
        <v>1089</v>
      </c>
      <c r="D37" s="189">
        <v>20</v>
      </c>
      <c r="E37" s="77">
        <v>-1579985222.3499999</v>
      </c>
      <c r="F37" s="76">
        <v>-1166182350</v>
      </c>
    </row>
    <row r="38" spans="2:6" ht="14.4">
      <c r="B38" s="213"/>
      <c r="C38" s="119" t="s">
        <v>1090</v>
      </c>
      <c r="D38" s="189">
        <v>21</v>
      </c>
      <c r="E38" s="76">
        <v>-2268995.77</v>
      </c>
      <c r="F38" s="76">
        <v>-1635388</v>
      </c>
    </row>
    <row r="39" spans="2:6" ht="14.4">
      <c r="B39" s="213"/>
      <c r="C39" s="151" t="s">
        <v>1091</v>
      </c>
      <c r="D39" s="32">
        <v>22</v>
      </c>
      <c r="E39" s="76">
        <v>1109143662.6199999</v>
      </c>
      <c r="F39" s="76">
        <v>1200028467</v>
      </c>
    </row>
    <row r="40" spans="2:6" ht="14.25" customHeight="1">
      <c r="B40" s="293" t="s">
        <v>1092</v>
      </c>
      <c r="C40" s="294"/>
      <c r="D40" s="294"/>
      <c r="E40" s="294"/>
      <c r="F40" s="295"/>
    </row>
    <row r="41" spans="2:6" ht="14.4">
      <c r="B41" s="213"/>
      <c r="C41" s="119" t="s">
        <v>1093</v>
      </c>
      <c r="D41" s="29" t="s">
        <v>524</v>
      </c>
      <c r="E41" s="76"/>
      <c r="F41" s="76"/>
    </row>
    <row r="42" spans="2:6" ht="14.4">
      <c r="B42" s="213"/>
      <c r="C42" s="119" t="s">
        <v>1094</v>
      </c>
      <c r="D42" s="29" t="s">
        <v>1095</v>
      </c>
      <c r="E42" s="76"/>
      <c r="F42" s="76"/>
    </row>
    <row r="43" spans="2:6" ht="14.4">
      <c r="B43" s="213"/>
      <c r="C43" s="149" t="s">
        <v>1096</v>
      </c>
      <c r="D43" s="189" t="s">
        <v>1097</v>
      </c>
      <c r="E43" s="76"/>
      <c r="F43" s="76"/>
    </row>
    <row r="44" spans="2:6" ht="86.4">
      <c r="B44" s="213"/>
      <c r="C44" s="152" t="s">
        <v>1098</v>
      </c>
      <c r="D44" s="189" t="s">
        <v>1099</v>
      </c>
      <c r="E44" s="77"/>
      <c r="F44" s="76"/>
    </row>
    <row r="45" spans="2:6" ht="86.4">
      <c r="B45" s="213"/>
      <c r="C45" s="152" t="s">
        <v>1100</v>
      </c>
      <c r="D45" s="189" t="s">
        <v>1101</v>
      </c>
      <c r="E45" s="77"/>
      <c r="F45" s="76"/>
    </row>
    <row r="46" spans="2:6" ht="14.4">
      <c r="B46" s="213"/>
      <c r="C46" s="149" t="s">
        <v>1102</v>
      </c>
      <c r="D46" s="189" t="s">
        <v>1103</v>
      </c>
      <c r="E46" s="76"/>
      <c r="F46" s="76"/>
    </row>
    <row r="47" spans="2:6" ht="14.4">
      <c r="B47" s="213"/>
      <c r="C47" s="149" t="s">
        <v>1104</v>
      </c>
      <c r="D47" s="189" t="s">
        <v>1105</v>
      </c>
      <c r="E47" s="76"/>
      <c r="F47" s="76"/>
    </row>
    <row r="48" spans="2:6" ht="14.4">
      <c r="B48" s="213"/>
      <c r="C48" s="149" t="s">
        <v>1106</v>
      </c>
      <c r="D48" s="189" t="s">
        <v>1107</v>
      </c>
      <c r="E48" s="76"/>
      <c r="F48" s="76"/>
    </row>
    <row r="49" spans="2:6" ht="14.4">
      <c r="B49" s="213"/>
      <c r="C49" s="149" t="s">
        <v>1108</v>
      </c>
      <c r="D49" s="189" t="s">
        <v>1109</v>
      </c>
      <c r="E49" s="76"/>
      <c r="F49" s="76"/>
    </row>
    <row r="50" spans="2:6" ht="14.4">
      <c r="B50" s="213"/>
      <c r="C50" s="149" t="s">
        <v>1110</v>
      </c>
      <c r="D50" s="189" t="s">
        <v>1111</v>
      </c>
      <c r="E50" s="76"/>
      <c r="F50" s="76"/>
    </row>
    <row r="51" spans="2:6" ht="14.4">
      <c r="B51" s="213"/>
      <c r="C51" s="150" t="s">
        <v>1112</v>
      </c>
      <c r="D51" s="215" t="s">
        <v>1113</v>
      </c>
      <c r="E51" s="76"/>
      <c r="F51" s="76"/>
    </row>
    <row r="52" spans="2:6" ht="14.25" customHeight="1">
      <c r="B52" s="293" t="s">
        <v>1114</v>
      </c>
      <c r="C52" s="294"/>
      <c r="D52" s="294"/>
      <c r="E52" s="294"/>
      <c r="F52" s="295"/>
    </row>
    <row r="53" spans="2:6" ht="14.4">
      <c r="B53" s="213"/>
      <c r="C53" s="153" t="s">
        <v>1115</v>
      </c>
      <c r="D53" s="189">
        <v>23</v>
      </c>
      <c r="E53" s="77">
        <v>3241914590.0599999</v>
      </c>
      <c r="F53" s="76">
        <v>2812311782.04</v>
      </c>
    </row>
    <row r="54" spans="2:6" ht="14.4">
      <c r="B54" s="213"/>
      <c r="C54" s="154" t="s">
        <v>1054</v>
      </c>
      <c r="D54" s="189">
        <v>24</v>
      </c>
      <c r="E54" s="76">
        <v>58361489080.330002</v>
      </c>
      <c r="F54" s="76">
        <v>58200383656.300003</v>
      </c>
    </row>
    <row r="55" spans="2:6" ht="14.25" customHeight="1">
      <c r="B55" s="293" t="s">
        <v>560</v>
      </c>
      <c r="C55" s="294"/>
      <c r="D55" s="294"/>
      <c r="E55" s="294"/>
      <c r="F55" s="295"/>
    </row>
    <row r="56" spans="2:6" ht="14.4">
      <c r="B56" s="213"/>
      <c r="C56" s="155" t="s">
        <v>560</v>
      </c>
      <c r="D56" s="189">
        <v>25</v>
      </c>
      <c r="E56" s="79">
        <v>5.5500000000000001E-2</v>
      </c>
      <c r="F56" s="79">
        <v>4.7100000000000003E-2</v>
      </c>
    </row>
    <row r="57" spans="2:6" ht="14.4">
      <c r="B57" s="213"/>
      <c r="C57" s="119" t="s">
        <v>1116</v>
      </c>
      <c r="D57" s="29" t="s">
        <v>1117</v>
      </c>
      <c r="E57" s="79">
        <v>5.5500000000000001E-2</v>
      </c>
      <c r="F57" s="78">
        <v>4.7100000000000003E-2</v>
      </c>
    </row>
    <row r="58" spans="2:6" ht="14.4">
      <c r="B58" s="213"/>
      <c r="C58" s="119" t="s">
        <v>1118</v>
      </c>
      <c r="D58" s="29" t="s">
        <v>1119</v>
      </c>
      <c r="E58" s="79">
        <v>5.5500000000000001E-2</v>
      </c>
      <c r="F58" s="79">
        <v>4.7100000000000003E-2</v>
      </c>
    </row>
    <row r="59" spans="2:6" ht="14.4">
      <c r="B59" s="213"/>
      <c r="C59" s="119" t="s">
        <v>1120</v>
      </c>
      <c r="D59" s="29">
        <v>26</v>
      </c>
      <c r="E59" s="78">
        <v>0.03</v>
      </c>
      <c r="F59" s="78">
        <v>0.03</v>
      </c>
    </row>
    <row r="60" spans="2:6" ht="14.4">
      <c r="B60" s="213"/>
      <c r="C60" s="119" t="s">
        <v>562</v>
      </c>
      <c r="D60" s="29" t="s">
        <v>1121</v>
      </c>
      <c r="E60" s="78" t="s">
        <v>855</v>
      </c>
      <c r="F60" s="78"/>
    </row>
    <row r="61" spans="2:6" ht="14.4">
      <c r="B61" s="213"/>
      <c r="C61" s="119" t="s">
        <v>542</v>
      </c>
      <c r="D61" s="29" t="s">
        <v>1122</v>
      </c>
      <c r="E61" s="78" t="s">
        <v>855</v>
      </c>
      <c r="F61" s="78"/>
    </row>
    <row r="62" spans="2:6" ht="14.4">
      <c r="B62" s="213"/>
      <c r="C62" s="119" t="s">
        <v>567</v>
      </c>
      <c r="D62" s="29">
        <v>27</v>
      </c>
      <c r="E62" s="78" t="s">
        <v>855</v>
      </c>
      <c r="F62" s="78"/>
    </row>
    <row r="63" spans="2:6" ht="14.4">
      <c r="B63" s="213"/>
      <c r="C63" s="119" t="s">
        <v>1123</v>
      </c>
      <c r="D63" s="29" t="s">
        <v>1124</v>
      </c>
      <c r="E63" s="78">
        <v>0.03</v>
      </c>
      <c r="F63" s="78">
        <v>0.03</v>
      </c>
    </row>
    <row r="64" spans="2:6" ht="14.25" customHeight="1">
      <c r="B64" s="293" t="s">
        <v>1125</v>
      </c>
      <c r="C64" s="294"/>
      <c r="D64" s="294"/>
      <c r="E64" s="294"/>
      <c r="F64" s="295"/>
    </row>
    <row r="65" spans="2:14" ht="14.4">
      <c r="B65" s="213"/>
      <c r="C65" s="119" t="s">
        <v>1126</v>
      </c>
      <c r="D65" s="29" t="s">
        <v>1127</v>
      </c>
      <c r="E65" s="77"/>
      <c r="F65" s="76"/>
      <c r="N65" s="416"/>
    </row>
    <row r="66" spans="2:14" ht="14.25" customHeight="1">
      <c r="B66" s="293" t="s">
        <v>1128</v>
      </c>
      <c r="C66" s="294"/>
      <c r="D66" s="294"/>
      <c r="E66" s="294"/>
      <c r="F66" s="295"/>
    </row>
    <row r="67" spans="2:14" ht="28.8">
      <c r="B67" s="213"/>
      <c r="C67" s="119" t="s">
        <v>1129</v>
      </c>
      <c r="D67" s="29">
        <v>28</v>
      </c>
      <c r="E67" s="77"/>
      <c r="F67" s="76"/>
      <c r="N67" s="416"/>
    </row>
    <row r="68" spans="2:14" ht="28.8">
      <c r="B68" s="213"/>
      <c r="C68" s="119" t="s">
        <v>1130</v>
      </c>
      <c r="D68" s="29">
        <v>29</v>
      </c>
      <c r="E68" s="77"/>
      <c r="F68" s="76"/>
      <c r="N68" s="416"/>
    </row>
    <row r="69" spans="2:14" ht="43.2">
      <c r="B69" s="213"/>
      <c r="C69" s="119" t="s">
        <v>1131</v>
      </c>
      <c r="D69" s="29">
        <v>30</v>
      </c>
      <c r="E69" s="77">
        <v>58361489080.330002</v>
      </c>
      <c r="F69" s="76">
        <v>57170436710</v>
      </c>
      <c r="N69" s="416"/>
    </row>
    <row r="70" spans="2:14" ht="43.2">
      <c r="B70" s="213"/>
      <c r="C70" s="119" t="s">
        <v>1132</v>
      </c>
      <c r="D70" s="29" t="s">
        <v>1133</v>
      </c>
      <c r="E70" s="77">
        <v>58361489080.330002</v>
      </c>
      <c r="F70" s="76">
        <v>57170436710</v>
      </c>
      <c r="N70" s="416"/>
    </row>
    <row r="71" spans="2:14" ht="43.2">
      <c r="B71" s="213"/>
      <c r="C71" s="119" t="s">
        <v>1134</v>
      </c>
      <c r="D71" s="29">
        <v>31</v>
      </c>
      <c r="E71" s="288">
        <v>5.5500000000000001E-2</v>
      </c>
      <c r="F71" s="78">
        <v>4.7100000000000003E-2</v>
      </c>
      <c r="N71" s="416"/>
    </row>
    <row r="72" spans="2:14" ht="43.2">
      <c r="B72" s="214"/>
      <c r="C72" s="119" t="s">
        <v>1135</v>
      </c>
      <c r="D72" s="29" t="s">
        <v>1136</v>
      </c>
      <c r="E72" s="288">
        <v>5.5500000000000001E-2</v>
      </c>
      <c r="F72" s="78">
        <v>4.7100000000000003E-2</v>
      </c>
      <c r="N72" s="416"/>
    </row>
  </sheetData>
  <mergeCells count="2">
    <mergeCell ref="B2:F2"/>
    <mergeCell ref="E4:F4"/>
  </mergeCells>
  <pageMargins left="0.70866141732283472" right="0.70866141732283472" top="0.74803149606299213" bottom="0.74803149606299213" header="0.31496062992125984" footer="0.31496062992125984"/>
  <pageSetup paperSize="9" scale="78" fitToHeight="0" orientation="landscape" verticalDpi="1200" r:id="rId1"/>
  <headerFooter>
    <oddHeader>&amp;CEN 
Annex XI</oddHeader>
    <oddFooter>&amp;C&amp;"Calibri"&amp;11&amp;K0000001_x000D_&amp;1#&amp;"Calibri"&amp;10&amp;K000000 Internal Information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CB90-E61A-4F20-B039-DE5666F6E54D}">
  <sheetPr codeName="Sheet11">
    <tabColor rgb="FFFFFFFF"/>
  </sheetPr>
  <dimension ref="B1:I18"/>
  <sheetViews>
    <sheetView showRowColHeaders="0" workbookViewId="0">
      <selection activeCell="B18" sqref="B18"/>
    </sheetView>
  </sheetViews>
  <sheetFormatPr defaultColWidth="9.33203125" defaultRowHeight="14.4"/>
  <cols>
    <col min="1" max="1" width="2.5546875" style="342" customWidth="1"/>
    <col min="2" max="2" width="92.5546875" style="342" customWidth="1"/>
    <col min="3" max="3" width="7.5546875" style="342" customWidth="1"/>
    <col min="4" max="4" width="18.5546875" style="342" customWidth="1"/>
    <col min="5" max="16384" width="9.33203125" style="342"/>
  </cols>
  <sheetData>
    <row r="1" spans="2:9" ht="10.199999999999999" customHeight="1"/>
    <row r="2" spans="2:9" ht="40.5" customHeight="1">
      <c r="B2" s="751" t="s">
        <v>1137</v>
      </c>
      <c r="C2" s="752"/>
      <c r="D2" s="752"/>
      <c r="E2" s="405"/>
      <c r="F2" s="405"/>
      <c r="G2" s="405"/>
      <c r="H2" s="405"/>
      <c r="I2" s="405"/>
    </row>
    <row r="3" spans="2:9" ht="14.7" customHeight="1">
      <c r="B3" s="388"/>
      <c r="C3" s="399"/>
      <c r="D3" s="399"/>
    </row>
    <row r="5" spans="2:9" ht="28.8">
      <c r="D5" s="315" t="s">
        <v>1056</v>
      </c>
    </row>
    <row r="6" spans="2:9">
      <c r="C6" s="32" t="s">
        <v>503</v>
      </c>
      <c r="D6" s="38" t="s">
        <v>504</v>
      </c>
    </row>
    <row r="7" spans="2:9">
      <c r="B7" s="280" t="s">
        <v>1138</v>
      </c>
      <c r="C7" s="184" t="s">
        <v>1139</v>
      </c>
      <c r="D7" s="283">
        <v>56933020370.57</v>
      </c>
    </row>
    <row r="8" spans="2:9">
      <c r="B8" s="206" t="s">
        <v>1140</v>
      </c>
      <c r="C8" s="184" t="s">
        <v>1141</v>
      </c>
      <c r="D8" s="207" t="s">
        <v>855</v>
      </c>
    </row>
    <row r="9" spans="2:9">
      <c r="B9" s="206" t="s">
        <v>1142</v>
      </c>
      <c r="C9" s="184" t="s">
        <v>1143</v>
      </c>
      <c r="D9" s="208">
        <v>56933020370.57</v>
      </c>
    </row>
    <row r="10" spans="2:9">
      <c r="B10" s="209" t="s">
        <v>1144</v>
      </c>
      <c r="C10" s="184" t="s">
        <v>1145</v>
      </c>
      <c r="D10" s="207">
        <v>506509016.13</v>
      </c>
    </row>
    <row r="11" spans="2:9">
      <c r="B11" s="209" t="s">
        <v>1146</v>
      </c>
      <c r="C11" s="184" t="s">
        <v>1147</v>
      </c>
      <c r="D11" s="207">
        <v>6751860400</v>
      </c>
    </row>
    <row r="12" spans="2:9">
      <c r="B12" s="209" t="s">
        <v>1148</v>
      </c>
      <c r="C12" s="184" t="s">
        <v>1149</v>
      </c>
      <c r="D12" s="207" t="s">
        <v>855</v>
      </c>
    </row>
    <row r="13" spans="2:9">
      <c r="B13" s="209" t="s">
        <v>1150</v>
      </c>
      <c r="C13" s="184" t="s">
        <v>1151</v>
      </c>
      <c r="D13" s="207">
        <v>979036031.82000005</v>
      </c>
    </row>
    <row r="14" spans="2:9">
      <c r="B14" s="209" t="s">
        <v>1152</v>
      </c>
      <c r="C14" s="184" t="s">
        <v>1153</v>
      </c>
      <c r="D14" s="207">
        <v>41138029410.940002</v>
      </c>
    </row>
    <row r="15" spans="2:9">
      <c r="B15" s="209" t="s">
        <v>1154</v>
      </c>
      <c r="C15" s="184" t="s">
        <v>1155</v>
      </c>
      <c r="D15" s="207">
        <v>4141774169.9499998</v>
      </c>
    </row>
    <row r="16" spans="2:9">
      <c r="B16" s="209" t="s">
        <v>1156</v>
      </c>
      <c r="C16" s="184" t="s">
        <v>1157</v>
      </c>
      <c r="D16" s="207">
        <v>2175913349.8600001</v>
      </c>
    </row>
    <row r="17" spans="2:4">
      <c r="B17" s="209" t="s">
        <v>1158</v>
      </c>
      <c r="C17" s="184" t="s">
        <v>1159</v>
      </c>
      <c r="D17" s="207">
        <v>486403873.70999998</v>
      </c>
    </row>
    <row r="18" spans="2:4">
      <c r="B18" s="209" t="s">
        <v>1160</v>
      </c>
      <c r="C18" s="184" t="s">
        <v>1161</v>
      </c>
      <c r="D18" s="207">
        <v>753494118.15999997</v>
      </c>
    </row>
  </sheetData>
  <mergeCells count="1">
    <mergeCell ref="B2:D2"/>
  </mergeCells>
  <conditionalFormatting sqref="D7">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&amp;C&amp;"Calibri"&amp;11&amp;K0000001_x000D_&amp;1#&amp;"Calibri"&amp;10&amp;K000000 Internal Information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67B0-8CDB-4E18-B07F-5D55DECBC9F2}">
  <sheetPr codeName="Sheet12">
    <tabColor rgb="FFFFFFFF"/>
  </sheetPr>
  <dimension ref="B1:D8"/>
  <sheetViews>
    <sheetView showRowColHeaders="0" zoomScaleNormal="100" workbookViewId="0">
      <selection activeCell="B18" sqref="B18"/>
    </sheetView>
  </sheetViews>
  <sheetFormatPr defaultColWidth="9.33203125" defaultRowHeight="14.4"/>
  <cols>
    <col min="1" max="1" width="2.5546875" style="342" customWidth="1"/>
    <col min="2" max="2" width="66.44140625" style="342" customWidth="1"/>
    <col min="3" max="3" width="4.5546875" style="342" bestFit="1" customWidth="1"/>
    <col min="4" max="4" width="221.33203125" style="344" customWidth="1"/>
    <col min="5" max="5" width="44" style="342" bestFit="1" customWidth="1"/>
    <col min="6" max="6" width="26.5546875" style="342" customWidth="1"/>
    <col min="7" max="7" width="44" style="342" bestFit="1" customWidth="1"/>
    <col min="8" max="8" width="16.5546875" style="342" customWidth="1"/>
    <col min="9" max="9" width="25.6640625" style="342" bestFit="1" customWidth="1"/>
    <col min="10" max="10" width="14" style="342" customWidth="1"/>
    <col min="11" max="11" width="25.6640625" style="342" bestFit="1" customWidth="1"/>
    <col min="12" max="16384" width="9.33203125" style="342"/>
  </cols>
  <sheetData>
    <row r="1" spans="2:4" ht="10.199999999999999" customHeight="1">
      <c r="B1" s="384"/>
      <c r="C1" s="384"/>
    </row>
    <row r="2" spans="2:4" ht="28.2" customHeight="1">
      <c r="B2" s="715" t="s">
        <v>1162</v>
      </c>
      <c r="C2" s="716"/>
      <c r="D2" s="716"/>
    </row>
    <row r="3" spans="2:4" ht="14.7" customHeight="1">
      <c r="B3" s="388"/>
      <c r="C3" s="388"/>
    </row>
    <row r="5" spans="2:4">
      <c r="D5" s="315" t="s">
        <v>583</v>
      </c>
    </row>
    <row r="6" spans="2:4">
      <c r="C6" s="245" t="s">
        <v>503</v>
      </c>
      <c r="D6" s="184" t="s">
        <v>584</v>
      </c>
    </row>
    <row r="7" spans="2:4" ht="41.7" customHeight="1">
      <c r="B7" s="280" t="s">
        <v>1163</v>
      </c>
      <c r="C7" s="186" t="s">
        <v>504</v>
      </c>
      <c r="D7" s="156" t="s">
        <v>2384</v>
      </c>
    </row>
    <row r="8" spans="2:4" ht="99" customHeight="1">
      <c r="B8" s="314" t="s">
        <v>1164</v>
      </c>
      <c r="C8" s="186" t="s">
        <v>505</v>
      </c>
      <c r="D8" s="157" t="s">
        <v>2383</v>
      </c>
    </row>
  </sheetData>
  <mergeCells count="1">
    <mergeCell ref="B2:D2"/>
  </mergeCells>
  <conditionalFormatting sqref="D7:D8">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&amp;C&amp;"Calibri"&amp;11&amp;K000000&amp;P_x000D_&amp;1#&amp;"Calibri"&amp;10&amp;K000000 Internal Information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FFFFFF"/>
    <pageSetUpPr fitToPage="1"/>
  </sheetPr>
  <dimension ref="A1:D23"/>
  <sheetViews>
    <sheetView showRowColHeaders="0" workbookViewId="0">
      <selection activeCell="B18" sqref="B18"/>
    </sheetView>
  </sheetViews>
  <sheetFormatPr defaultColWidth="9.33203125" defaultRowHeight="14.4"/>
  <cols>
    <col min="1" max="1" width="2.5546875" style="342" customWidth="1"/>
    <col min="2" max="2" width="73.44140625" customWidth="1"/>
    <col min="3" max="3" width="7.44140625" customWidth="1"/>
    <col min="4" max="4" width="203.44140625" customWidth="1"/>
  </cols>
  <sheetData>
    <row r="1" spans="2:4" s="342" customFormat="1" ht="10.199999999999999" customHeight="1"/>
    <row r="2" spans="2:4" ht="28.2" customHeight="1">
      <c r="B2" s="715" t="s">
        <v>1165</v>
      </c>
      <c r="C2" s="716"/>
      <c r="D2" s="716"/>
    </row>
    <row r="3" spans="2:4" s="342" customFormat="1" ht="14.7" customHeight="1">
      <c r="B3" s="388"/>
      <c r="C3" s="388"/>
    </row>
    <row r="4" spans="2:4" ht="14.7" customHeight="1">
      <c r="C4" s="342"/>
      <c r="D4" s="280" t="s">
        <v>583</v>
      </c>
    </row>
    <row r="5" spans="2:4" ht="14.7" customHeight="1">
      <c r="B5" s="342"/>
      <c r="C5" s="245" t="s">
        <v>503</v>
      </c>
      <c r="D5" s="184" t="s">
        <v>584</v>
      </c>
    </row>
    <row r="6" spans="2:4" ht="117.75" customHeight="1">
      <c r="B6" s="314" t="s">
        <v>1166</v>
      </c>
      <c r="C6" s="186" t="s">
        <v>504</v>
      </c>
      <c r="D6" s="284" t="s">
        <v>2587</v>
      </c>
    </row>
    <row r="7" spans="2:4" ht="94.5" customHeight="1">
      <c r="B7" s="314" t="s">
        <v>1167</v>
      </c>
      <c r="C7" s="186" t="s">
        <v>505</v>
      </c>
      <c r="D7" s="284" t="s">
        <v>1168</v>
      </c>
    </row>
    <row r="8" spans="2:4" ht="78" customHeight="1">
      <c r="B8" s="314" t="s">
        <v>1169</v>
      </c>
      <c r="C8" s="189" t="s">
        <v>506</v>
      </c>
      <c r="D8" s="284" t="s">
        <v>2101</v>
      </c>
    </row>
    <row r="9" spans="2:4" ht="56.7" customHeight="1">
      <c r="B9" s="314" t="s">
        <v>1170</v>
      </c>
      <c r="C9" s="186" t="s">
        <v>527</v>
      </c>
      <c r="D9" s="284" t="s">
        <v>2586</v>
      </c>
    </row>
    <row r="10" spans="2:4" ht="62.1" customHeight="1">
      <c r="B10" s="314" t="s">
        <v>1171</v>
      </c>
      <c r="C10" s="189" t="s">
        <v>528</v>
      </c>
      <c r="D10" s="284" t="s">
        <v>1172</v>
      </c>
    </row>
    <row r="11" spans="2:4" ht="35.1" customHeight="1">
      <c r="B11" s="314" t="s">
        <v>1173</v>
      </c>
      <c r="C11" s="186" t="s">
        <v>590</v>
      </c>
      <c r="D11" s="284" t="s">
        <v>2582</v>
      </c>
    </row>
    <row r="12" spans="2:4" ht="201.6">
      <c r="B12" s="314" t="s">
        <v>1174</v>
      </c>
      <c r="C12" s="186" t="s">
        <v>592</v>
      </c>
      <c r="D12" s="284" t="s">
        <v>2583</v>
      </c>
    </row>
    <row r="13" spans="2:4" ht="57.6">
      <c r="B13" s="314" t="s">
        <v>1175</v>
      </c>
      <c r="C13" s="186" t="s">
        <v>704</v>
      </c>
      <c r="D13" s="284" t="s">
        <v>2584</v>
      </c>
    </row>
    <row r="14" spans="2:4" ht="129.6">
      <c r="B14" s="314" t="s">
        <v>1176</v>
      </c>
      <c r="C14" s="753" t="s">
        <v>1028</v>
      </c>
      <c r="D14" s="285" t="s">
        <v>2585</v>
      </c>
    </row>
    <row r="15" spans="2:4" ht="28.8">
      <c r="B15" s="314" t="s">
        <v>1177</v>
      </c>
      <c r="C15" s="754"/>
      <c r="D15" s="417"/>
    </row>
    <row r="16" spans="2:4" ht="43.2">
      <c r="B16" s="314" t="s">
        <v>1178</v>
      </c>
      <c r="C16" s="753"/>
      <c r="D16" s="417"/>
    </row>
    <row r="17" spans="2:4" ht="43.2">
      <c r="B17" s="314" t="s">
        <v>1179</v>
      </c>
      <c r="C17" s="753"/>
      <c r="D17" s="417"/>
    </row>
    <row r="18" spans="2:4" ht="28.8">
      <c r="B18" s="314" t="s">
        <v>1180</v>
      </c>
      <c r="C18" s="753"/>
      <c r="D18" s="418"/>
    </row>
    <row r="19" spans="2:4">
      <c r="B19" s="15"/>
      <c r="C19" s="15"/>
    </row>
    <row r="20" spans="2:4">
      <c r="B20" s="20"/>
      <c r="C20" s="20"/>
    </row>
    <row r="21" spans="2:4">
      <c r="B21" s="20"/>
      <c r="C21" s="20"/>
    </row>
    <row r="22" spans="2:4">
      <c r="B22" s="15"/>
      <c r="C22" s="15"/>
    </row>
    <row r="23" spans="2:4">
      <c r="B23" s="15"/>
      <c r="C23" s="15"/>
    </row>
  </sheetData>
  <mergeCells count="2">
    <mergeCell ref="B2:D2"/>
    <mergeCell ref="C14:C18"/>
  </mergeCells>
  <pageMargins left="0.70866141732283472" right="0.70866141732283472" top="0.74803149606299213" bottom="0.74803149606299213" header="0.31496062992125984" footer="0.31496062992125984"/>
  <pageSetup paperSize="9" scale="45" orientation="landscape" r:id="rId1"/>
  <headerFooter>
    <oddHeader>&amp;CEN
Annex XIII</oddHeader>
    <oddFooter>&amp;C&amp;"Calibri"&amp;11&amp;K000000&amp;P_x000D_&amp;1#&amp;"Calibri"&amp;10&amp;K000000 Internal Information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9D4E4-CF00-4AB5-AA78-035B4A87E282}">
  <sheetPr codeName="Sheet16">
    <tabColor rgb="FFFFFFFF"/>
  </sheetPr>
  <dimension ref="A1:I13"/>
  <sheetViews>
    <sheetView showRowColHeaders="0" workbookViewId="0">
      <selection activeCell="B18" sqref="B18"/>
    </sheetView>
  </sheetViews>
  <sheetFormatPr defaultColWidth="9" defaultRowHeight="14.4"/>
  <cols>
    <col min="1" max="1" width="2.5546875" style="342" customWidth="1"/>
    <col min="2" max="2" width="50.5546875" style="342" customWidth="1"/>
    <col min="3" max="3" width="7.5546875" style="342" customWidth="1"/>
    <col min="4" max="4" width="150.5546875" style="342" customWidth="1"/>
    <col min="5" max="16384" width="9" style="342"/>
  </cols>
  <sheetData>
    <row r="1" spans="1:9" ht="10.199999999999999" customHeight="1"/>
    <row r="2" spans="1:9" ht="28.2" customHeight="1">
      <c r="B2" s="715" t="s">
        <v>2145</v>
      </c>
      <c r="C2" s="716"/>
      <c r="D2" s="716"/>
      <c r="E2" s="405"/>
      <c r="F2" s="405"/>
      <c r="G2" s="405"/>
      <c r="H2" s="405"/>
      <c r="I2" s="405"/>
    </row>
    <row r="3" spans="1:9" ht="14.7" customHeight="1">
      <c r="B3" s="388"/>
    </row>
    <row r="5" spans="1:9">
      <c r="D5" s="315" t="s">
        <v>1260</v>
      </c>
    </row>
    <row r="6" spans="1:9">
      <c r="B6" s="419"/>
      <c r="C6" s="186" t="s">
        <v>503</v>
      </c>
      <c r="D6" s="186" t="s">
        <v>584</v>
      </c>
    </row>
    <row r="7" spans="1:9" ht="88.95" customHeight="1">
      <c r="A7" s="383"/>
      <c r="B7" s="314" t="s">
        <v>1261</v>
      </c>
      <c r="C7" s="186" t="s">
        <v>504</v>
      </c>
      <c r="D7" s="119" t="s">
        <v>2102</v>
      </c>
    </row>
    <row r="8" spans="1:9">
      <c r="A8" s="383"/>
      <c r="B8" s="314" t="s">
        <v>1262</v>
      </c>
      <c r="C8" s="186" t="s">
        <v>505</v>
      </c>
      <c r="D8" s="119" t="s">
        <v>2070</v>
      </c>
    </row>
    <row r="9" spans="1:9" ht="28.8">
      <c r="A9" s="383"/>
      <c r="B9" s="314" t="s">
        <v>1263</v>
      </c>
      <c r="C9" s="189" t="s">
        <v>506</v>
      </c>
      <c r="D9" s="119" t="s">
        <v>2103</v>
      </c>
    </row>
    <row r="10" spans="1:9" ht="28.8">
      <c r="A10" s="383"/>
      <c r="B10" s="314" t="s">
        <v>1264</v>
      </c>
      <c r="C10" s="186" t="s">
        <v>527</v>
      </c>
      <c r="D10" s="119" t="s">
        <v>2581</v>
      </c>
    </row>
    <row r="11" spans="1:9" ht="43.2">
      <c r="A11" s="383"/>
      <c r="B11" s="314" t="s">
        <v>1265</v>
      </c>
      <c r="C11" s="189" t="s">
        <v>528</v>
      </c>
      <c r="D11" s="119" t="s">
        <v>1266</v>
      </c>
    </row>
    <row r="12" spans="1:9">
      <c r="A12" s="383"/>
      <c r="B12" s="314" t="s">
        <v>1267</v>
      </c>
      <c r="C12" s="186" t="s">
        <v>590</v>
      </c>
      <c r="D12" s="119" t="s">
        <v>1268</v>
      </c>
    </row>
    <row r="13" spans="1:9" ht="43.2">
      <c r="A13" s="383"/>
      <c r="B13" s="314" t="s">
        <v>1269</v>
      </c>
      <c r="C13" s="186" t="s">
        <v>592</v>
      </c>
      <c r="D13" s="119" t="s">
        <v>1270</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Internal Information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FDA2-AF6D-45DB-BC72-5A02672EE3DE}">
  <sheetPr codeName="Sheet14">
    <tabColor rgb="FFFFFFFF"/>
  </sheetPr>
  <dimension ref="A1:L41"/>
  <sheetViews>
    <sheetView showRowColHeaders="0" workbookViewId="0">
      <selection activeCell="B18" sqref="B18"/>
    </sheetView>
  </sheetViews>
  <sheetFormatPr defaultColWidth="9.33203125" defaultRowHeight="14.4"/>
  <cols>
    <col min="1" max="1" width="2.5546875" style="342" customWidth="1"/>
    <col min="2" max="2" width="10.33203125" style="342" customWidth="1"/>
    <col min="3" max="3" width="74.6640625" style="342" customWidth="1"/>
    <col min="4" max="4" width="7.5546875" style="344" customWidth="1"/>
    <col min="5" max="12" width="18.5546875" style="342" customWidth="1"/>
    <col min="13" max="16384" width="9.33203125" style="342"/>
  </cols>
  <sheetData>
    <row r="1" spans="1:12" ht="10.199999999999999" customHeight="1"/>
    <row r="2" spans="1:12" ht="28.2" customHeight="1">
      <c r="B2" s="715" t="s">
        <v>1181</v>
      </c>
      <c r="C2" s="716"/>
      <c r="D2" s="716"/>
      <c r="E2" s="716"/>
      <c r="F2" s="716"/>
      <c r="G2" s="716"/>
      <c r="H2" s="716"/>
      <c r="I2" s="716"/>
      <c r="J2" s="741"/>
      <c r="K2" s="741"/>
      <c r="L2" s="741"/>
    </row>
    <row r="3" spans="1:12" ht="14.7" customHeight="1">
      <c r="A3" s="382"/>
      <c r="B3" s="388"/>
    </row>
    <row r="4" spans="1:12" ht="15.6">
      <c r="A4" s="382"/>
    </row>
    <row r="5" spans="1:12" ht="15" customHeight="1">
      <c r="B5" s="420"/>
      <c r="E5" s="708" t="s">
        <v>1182</v>
      </c>
      <c r="F5" s="709"/>
      <c r="G5" s="709"/>
      <c r="H5" s="710"/>
      <c r="I5" s="708" t="s">
        <v>1183</v>
      </c>
      <c r="J5" s="709"/>
      <c r="K5" s="709"/>
      <c r="L5" s="710"/>
    </row>
    <row r="6" spans="1:12">
      <c r="B6" s="421"/>
      <c r="D6" s="32" t="s">
        <v>503</v>
      </c>
      <c r="E6" s="32" t="s">
        <v>504</v>
      </c>
      <c r="F6" s="32" t="s">
        <v>505</v>
      </c>
      <c r="G6" s="32" t="s">
        <v>506</v>
      </c>
      <c r="H6" s="32" t="s">
        <v>527</v>
      </c>
      <c r="I6" s="32" t="s">
        <v>528</v>
      </c>
      <c r="J6" s="32" t="s">
        <v>590</v>
      </c>
      <c r="K6" s="32" t="s">
        <v>592</v>
      </c>
      <c r="L6" s="32" t="s">
        <v>704</v>
      </c>
    </row>
    <row r="7" spans="1:12">
      <c r="B7" s="421"/>
      <c r="C7" s="280" t="s">
        <v>1184</v>
      </c>
      <c r="D7" s="218" t="s">
        <v>1185</v>
      </c>
      <c r="E7" s="296">
        <v>46022</v>
      </c>
      <c r="F7" s="296">
        <v>45657</v>
      </c>
      <c r="G7" s="296">
        <v>45291</v>
      </c>
      <c r="H7" s="296">
        <v>44926</v>
      </c>
      <c r="I7" s="296">
        <v>46022</v>
      </c>
      <c r="J7" s="296">
        <v>45657</v>
      </c>
      <c r="K7" s="296">
        <v>45291</v>
      </c>
      <c r="L7" s="296">
        <v>44926</v>
      </c>
    </row>
    <row r="8" spans="1:12">
      <c r="B8" s="317" t="s">
        <v>1186</v>
      </c>
      <c r="C8" s="280"/>
      <c r="D8" s="64"/>
      <c r="E8" s="64"/>
      <c r="F8" s="64"/>
      <c r="G8" s="64"/>
      <c r="H8" s="64"/>
      <c r="I8" s="64"/>
      <c r="J8" s="64"/>
      <c r="K8" s="64"/>
      <c r="L8" s="64"/>
    </row>
    <row r="9" spans="1:12">
      <c r="B9" s="318"/>
      <c r="C9" s="204" t="s">
        <v>1187</v>
      </c>
      <c r="D9" s="184">
        <v>1</v>
      </c>
      <c r="E9" s="219"/>
      <c r="F9" s="219"/>
      <c r="G9" s="219"/>
      <c r="H9" s="219"/>
      <c r="I9" s="72">
        <v>7447380142</v>
      </c>
      <c r="J9" s="72">
        <v>7976509317</v>
      </c>
      <c r="K9" s="72">
        <v>8280379316</v>
      </c>
      <c r="L9" s="72">
        <v>8334449748.1070004</v>
      </c>
    </row>
    <row r="10" spans="1:12">
      <c r="B10" s="319" t="s">
        <v>1188</v>
      </c>
      <c r="C10" s="294"/>
      <c r="D10" s="294"/>
      <c r="E10" s="294"/>
      <c r="F10" s="294"/>
      <c r="G10" s="294"/>
      <c r="H10" s="294"/>
      <c r="I10" s="294"/>
      <c r="J10" s="294"/>
      <c r="K10" s="294"/>
      <c r="L10" s="295"/>
    </row>
    <row r="11" spans="1:12">
      <c r="B11" s="318"/>
      <c r="C11" s="204" t="s">
        <v>1189</v>
      </c>
      <c r="D11" s="184">
        <v>2</v>
      </c>
      <c r="E11" s="72">
        <v>43612879286</v>
      </c>
      <c r="F11" s="72">
        <v>42421775457</v>
      </c>
      <c r="G11" s="72">
        <v>42183806994</v>
      </c>
      <c r="H11" s="72">
        <v>41815276493.564201</v>
      </c>
      <c r="I11" s="72">
        <v>2515264201</v>
      </c>
      <c r="J11" s="72">
        <v>2354076539</v>
      </c>
      <c r="K11" s="72">
        <v>2534602107</v>
      </c>
      <c r="L11" s="72">
        <v>2719274144.9784002</v>
      </c>
    </row>
    <row r="12" spans="1:12">
      <c r="B12" s="318"/>
      <c r="C12" s="220" t="s">
        <v>1190</v>
      </c>
      <c r="D12" s="184">
        <v>3</v>
      </c>
      <c r="E12" s="72">
        <v>28707657654</v>
      </c>
      <c r="F12" s="72">
        <v>26334137765</v>
      </c>
      <c r="G12" s="72">
        <v>26792559557</v>
      </c>
      <c r="H12" s="72">
        <v>27940572017.602501</v>
      </c>
      <c r="I12" s="72">
        <v>1435382883</v>
      </c>
      <c r="J12" s="72">
        <v>1316706888</v>
      </c>
      <c r="K12" s="72">
        <v>1339627978</v>
      </c>
      <c r="L12" s="72">
        <v>1397028600.8799</v>
      </c>
    </row>
    <row r="13" spans="1:12">
      <c r="B13" s="318"/>
      <c r="C13" s="220" t="s">
        <v>1191</v>
      </c>
      <c r="D13" s="184">
        <v>4</v>
      </c>
      <c r="E13" s="72">
        <v>9571405239</v>
      </c>
      <c r="F13" s="72">
        <v>9443927175</v>
      </c>
      <c r="G13" s="72">
        <v>11189256320</v>
      </c>
      <c r="H13" s="72">
        <v>12370580907.405001</v>
      </c>
      <c r="I13" s="72">
        <v>1079881318</v>
      </c>
      <c r="J13" s="72">
        <v>1037369650</v>
      </c>
      <c r="K13" s="72">
        <v>1194974129</v>
      </c>
      <c r="L13" s="72">
        <v>1322245544.0985</v>
      </c>
    </row>
    <row r="14" spans="1:12">
      <c r="B14" s="318"/>
      <c r="C14" s="204" t="s">
        <v>1192</v>
      </c>
      <c r="D14" s="184">
        <v>5</v>
      </c>
      <c r="E14" s="72">
        <v>1200643624</v>
      </c>
      <c r="F14" s="72">
        <v>1074513107</v>
      </c>
      <c r="G14" s="72">
        <v>913619476</v>
      </c>
      <c r="H14" s="72">
        <v>1233817281.0208001</v>
      </c>
      <c r="I14" s="72">
        <v>609454896</v>
      </c>
      <c r="J14" s="72">
        <v>715173761</v>
      </c>
      <c r="K14" s="72">
        <v>513457649</v>
      </c>
      <c r="L14" s="72">
        <v>671771027.58130002</v>
      </c>
    </row>
    <row r="15" spans="1:12">
      <c r="B15" s="318"/>
      <c r="C15" s="220" t="s">
        <v>1193</v>
      </c>
      <c r="D15" s="184">
        <v>6</v>
      </c>
      <c r="E15" s="72"/>
      <c r="F15" s="72"/>
      <c r="G15" s="72"/>
      <c r="H15" s="72"/>
      <c r="I15" s="72"/>
      <c r="J15" s="72"/>
      <c r="K15" s="72"/>
      <c r="L15" s="72"/>
    </row>
    <row r="16" spans="1:12">
      <c r="B16" s="318"/>
      <c r="C16" s="220" t="s">
        <v>1194</v>
      </c>
      <c r="D16" s="184">
        <v>7</v>
      </c>
      <c r="E16" s="72">
        <v>1086871542</v>
      </c>
      <c r="F16" s="72">
        <v>1007743552</v>
      </c>
      <c r="G16" s="72">
        <v>834861497</v>
      </c>
      <c r="H16" s="72">
        <v>1225767007.3199999</v>
      </c>
      <c r="I16" s="72">
        <v>495682814</v>
      </c>
      <c r="J16" s="72">
        <v>648404205</v>
      </c>
      <c r="K16" s="72">
        <v>434699670</v>
      </c>
      <c r="L16" s="72">
        <v>663720753.88049996</v>
      </c>
    </row>
    <row r="17" spans="2:12">
      <c r="B17" s="318"/>
      <c r="C17" s="220" t="s">
        <v>1195</v>
      </c>
      <c r="D17" s="184">
        <v>8</v>
      </c>
      <c r="E17" s="72">
        <v>113772081</v>
      </c>
      <c r="F17" s="72">
        <v>66769556</v>
      </c>
      <c r="G17" s="72">
        <v>78757979</v>
      </c>
      <c r="H17" s="72">
        <v>8050273.7007999998</v>
      </c>
      <c r="I17" s="72">
        <v>113772081</v>
      </c>
      <c r="J17" s="72">
        <v>66769556</v>
      </c>
      <c r="K17" s="72">
        <v>78757979</v>
      </c>
      <c r="L17" s="72">
        <v>8050273.7007999998</v>
      </c>
    </row>
    <row r="18" spans="2:12">
      <c r="B18" s="318"/>
      <c r="C18" s="220" t="s">
        <v>1196</v>
      </c>
      <c r="D18" s="184">
        <v>9</v>
      </c>
      <c r="E18" s="219"/>
      <c r="F18" s="219"/>
      <c r="G18" s="219"/>
      <c r="H18" s="219"/>
      <c r="I18" s="72">
        <v>76315753</v>
      </c>
      <c r="J18" s="72">
        <v>95861015</v>
      </c>
      <c r="K18" s="72">
        <v>112624292</v>
      </c>
      <c r="L18" s="72">
        <v>104159031.7075</v>
      </c>
    </row>
    <row r="19" spans="2:12">
      <c r="B19" s="318"/>
      <c r="C19" s="204" t="s">
        <v>1197</v>
      </c>
      <c r="D19" s="184">
        <v>10</v>
      </c>
      <c r="E19" s="72">
        <v>924777772</v>
      </c>
      <c r="F19" s="72">
        <v>1107152016</v>
      </c>
      <c r="G19" s="72">
        <v>1201964399</v>
      </c>
      <c r="H19" s="72">
        <v>1033993306.4766999</v>
      </c>
      <c r="I19" s="72">
        <v>701083158</v>
      </c>
      <c r="J19" s="72">
        <v>834585264</v>
      </c>
      <c r="K19" s="72">
        <v>878650363</v>
      </c>
      <c r="L19" s="72">
        <v>698220598.74399996</v>
      </c>
    </row>
    <row r="20" spans="2:12">
      <c r="B20" s="318"/>
      <c r="C20" s="220" t="s">
        <v>1198</v>
      </c>
      <c r="D20" s="184">
        <v>11</v>
      </c>
      <c r="E20" s="72">
        <v>689309757</v>
      </c>
      <c r="F20" s="72">
        <v>819570504</v>
      </c>
      <c r="G20" s="72">
        <v>859897669</v>
      </c>
      <c r="H20" s="72">
        <v>678527281.3592</v>
      </c>
      <c r="I20" s="72">
        <v>689309757</v>
      </c>
      <c r="J20" s="72">
        <v>819570504</v>
      </c>
      <c r="K20" s="72">
        <v>859897669</v>
      </c>
      <c r="L20" s="72">
        <v>678527281.3592</v>
      </c>
    </row>
    <row r="21" spans="2:12">
      <c r="B21" s="318"/>
      <c r="C21" s="220" t="s">
        <v>1199</v>
      </c>
      <c r="D21" s="184">
        <v>12</v>
      </c>
      <c r="E21" s="72"/>
      <c r="F21" s="72"/>
      <c r="G21" s="72"/>
      <c r="H21" s="72"/>
      <c r="I21" s="72"/>
      <c r="J21" s="72"/>
      <c r="K21" s="72"/>
      <c r="L21" s="72"/>
    </row>
    <row r="22" spans="2:12">
      <c r="B22" s="318"/>
      <c r="C22" s="220" t="s">
        <v>1200</v>
      </c>
      <c r="D22" s="184">
        <v>13</v>
      </c>
      <c r="E22" s="72">
        <v>235468015</v>
      </c>
      <c r="F22" s="72">
        <v>287581512</v>
      </c>
      <c r="G22" s="72">
        <v>342066730</v>
      </c>
      <c r="H22" s="72">
        <v>355466025.11750001</v>
      </c>
      <c r="I22" s="72">
        <v>11773401</v>
      </c>
      <c r="J22" s="72">
        <v>15014760</v>
      </c>
      <c r="K22" s="72">
        <v>18752694</v>
      </c>
      <c r="L22" s="72">
        <v>19693317.3849</v>
      </c>
    </row>
    <row r="23" spans="2:12">
      <c r="B23" s="318"/>
      <c r="C23" s="204" t="s">
        <v>1201</v>
      </c>
      <c r="D23" s="184">
        <v>14</v>
      </c>
      <c r="E23" s="72">
        <v>24802798</v>
      </c>
      <c r="F23" s="72">
        <v>30854225</v>
      </c>
      <c r="G23" s="72">
        <v>123489600</v>
      </c>
      <c r="H23" s="72">
        <v>131536668.5808</v>
      </c>
      <c r="I23" s="72">
        <v>11577798</v>
      </c>
      <c r="J23" s="72">
        <v>478185</v>
      </c>
      <c r="K23" s="72">
        <v>87174955</v>
      </c>
      <c r="L23" s="72">
        <v>83333333.333299994</v>
      </c>
    </row>
    <row r="24" spans="2:12">
      <c r="B24" s="318"/>
      <c r="C24" s="204" t="s">
        <v>1202</v>
      </c>
      <c r="D24" s="184">
        <v>15</v>
      </c>
      <c r="E24" s="72">
        <v>1917361336</v>
      </c>
      <c r="F24" s="72">
        <v>1632007619</v>
      </c>
      <c r="G24" s="72">
        <v>2029429124</v>
      </c>
      <c r="H24" s="72">
        <v>2546098894.8525</v>
      </c>
      <c r="I24" s="72">
        <v>587467391</v>
      </c>
      <c r="J24" s="72">
        <v>458887707</v>
      </c>
      <c r="K24" s="72">
        <v>568499818</v>
      </c>
      <c r="L24" s="72">
        <v>713390179.70770001</v>
      </c>
    </row>
    <row r="25" spans="2:12">
      <c r="B25" s="318"/>
      <c r="C25" s="204" t="s">
        <v>1203</v>
      </c>
      <c r="D25" s="184">
        <v>16</v>
      </c>
      <c r="E25" s="219"/>
      <c r="F25" s="219"/>
      <c r="G25" s="219"/>
      <c r="H25" s="219"/>
      <c r="I25" s="72">
        <v>4501163196</v>
      </c>
      <c r="J25" s="72">
        <v>4459062469</v>
      </c>
      <c r="K25" s="72">
        <v>4695009184</v>
      </c>
      <c r="L25" s="72">
        <v>4990148316.0523005</v>
      </c>
    </row>
    <row r="26" spans="2:12">
      <c r="B26" s="319" t="s">
        <v>1204</v>
      </c>
      <c r="C26" s="294"/>
      <c r="D26" s="294"/>
      <c r="E26" s="294"/>
      <c r="F26" s="294"/>
      <c r="G26" s="294"/>
      <c r="H26" s="294"/>
      <c r="I26" s="294"/>
      <c r="J26" s="294"/>
      <c r="K26" s="294"/>
      <c r="L26" s="295"/>
    </row>
    <row r="27" spans="2:12">
      <c r="B27" s="318"/>
      <c r="C27" s="204" t="s">
        <v>1205</v>
      </c>
      <c r="D27" s="184">
        <v>17</v>
      </c>
      <c r="E27" s="72">
        <v>33706111</v>
      </c>
      <c r="F27" s="72">
        <v>82757698</v>
      </c>
      <c r="G27" s="72">
        <v>89081720</v>
      </c>
      <c r="H27" s="72">
        <v>104233703.16329999</v>
      </c>
      <c r="I27" s="72">
        <v>2359428</v>
      </c>
      <c r="J27" s="72">
        <v>1887</v>
      </c>
      <c r="K27" s="72"/>
      <c r="L27" s="72"/>
    </row>
    <row r="28" spans="2:12">
      <c r="B28" s="318"/>
      <c r="C28" s="204" t="s">
        <v>1206</v>
      </c>
      <c r="D28" s="184">
        <v>18</v>
      </c>
      <c r="E28" s="72">
        <v>563045941</v>
      </c>
      <c r="F28" s="72">
        <v>610926588</v>
      </c>
      <c r="G28" s="72">
        <v>520782233</v>
      </c>
      <c r="H28" s="72">
        <v>516887147.05040002</v>
      </c>
      <c r="I28" s="72">
        <v>357151475</v>
      </c>
      <c r="J28" s="72">
        <v>408251133</v>
      </c>
      <c r="K28" s="72">
        <v>309273571</v>
      </c>
      <c r="L28" s="72">
        <v>307894418.05369997</v>
      </c>
    </row>
    <row r="29" spans="2:12">
      <c r="B29" s="318"/>
      <c r="C29" s="204" t="s">
        <v>1207</v>
      </c>
      <c r="D29" s="184">
        <v>19</v>
      </c>
      <c r="E29" s="72">
        <v>132691571</v>
      </c>
      <c r="F29" s="72">
        <v>82031664</v>
      </c>
      <c r="G29" s="72">
        <v>94476149</v>
      </c>
      <c r="H29" s="72">
        <v>145399282.93079999</v>
      </c>
      <c r="I29" s="72">
        <v>132691571</v>
      </c>
      <c r="J29" s="72">
        <v>82031664</v>
      </c>
      <c r="K29" s="72">
        <v>94476149</v>
      </c>
      <c r="L29" s="72">
        <v>145399282.93079999</v>
      </c>
    </row>
    <row r="30" spans="2:12" ht="14.25" customHeight="1">
      <c r="B30" s="318"/>
      <c r="C30" s="221" t="s">
        <v>1208</v>
      </c>
      <c r="D30" s="184" t="s">
        <v>521</v>
      </c>
      <c r="E30" s="219"/>
      <c r="F30" s="219"/>
      <c r="G30" s="219"/>
      <c r="H30" s="219"/>
      <c r="I30" s="72"/>
      <c r="J30" s="72"/>
      <c r="K30" s="72"/>
      <c r="L30" s="72"/>
    </row>
    <row r="31" spans="2:12">
      <c r="B31" s="318"/>
      <c r="C31" s="204" t="s">
        <v>1209</v>
      </c>
      <c r="D31" s="184" t="s">
        <v>1210</v>
      </c>
      <c r="E31" s="219"/>
      <c r="F31" s="219"/>
      <c r="G31" s="219"/>
      <c r="H31" s="219"/>
      <c r="I31" s="72"/>
      <c r="J31" s="72"/>
      <c r="K31" s="72"/>
      <c r="L31" s="72"/>
    </row>
    <row r="32" spans="2:12">
      <c r="B32" s="318"/>
      <c r="C32" s="204" t="s">
        <v>1211</v>
      </c>
      <c r="D32" s="184">
        <v>20</v>
      </c>
      <c r="E32" s="72">
        <v>729443623</v>
      </c>
      <c r="F32" s="72">
        <v>775715950</v>
      </c>
      <c r="G32" s="72">
        <v>704340102</v>
      </c>
      <c r="H32" s="72">
        <v>766520133.14450002</v>
      </c>
      <c r="I32" s="72">
        <v>492202474</v>
      </c>
      <c r="J32" s="72">
        <v>490284683</v>
      </c>
      <c r="K32" s="72">
        <v>403749720</v>
      </c>
      <c r="L32" s="72">
        <v>453293700.98449999</v>
      </c>
    </row>
    <row r="33" spans="2:12">
      <c r="B33" s="318"/>
      <c r="C33" s="220" t="s">
        <v>1212</v>
      </c>
      <c r="D33" s="184" t="s">
        <v>755</v>
      </c>
      <c r="E33" s="72"/>
      <c r="F33" s="72"/>
      <c r="G33" s="72"/>
      <c r="H33" s="72"/>
      <c r="I33" s="72"/>
      <c r="J33" s="72"/>
      <c r="K33" s="72"/>
      <c r="L33" s="72"/>
    </row>
    <row r="34" spans="2:12">
      <c r="B34" s="318"/>
      <c r="C34" s="220" t="s">
        <v>1213</v>
      </c>
      <c r="D34" s="184" t="s">
        <v>757</v>
      </c>
      <c r="E34" s="72"/>
      <c r="F34" s="72"/>
      <c r="G34" s="72"/>
      <c r="H34" s="72"/>
      <c r="I34" s="72"/>
      <c r="J34" s="72"/>
      <c r="K34" s="72"/>
      <c r="L34" s="72"/>
    </row>
    <row r="35" spans="2:12">
      <c r="B35" s="318"/>
      <c r="C35" s="220" t="s">
        <v>1214</v>
      </c>
      <c r="D35" s="184" t="s">
        <v>759</v>
      </c>
      <c r="E35" s="72">
        <v>729443623</v>
      </c>
      <c r="F35" s="72">
        <v>775715950</v>
      </c>
      <c r="G35" s="72">
        <v>704340102</v>
      </c>
      <c r="H35" s="72">
        <v>766520133.14450002</v>
      </c>
      <c r="I35" s="72">
        <v>492202474</v>
      </c>
      <c r="J35" s="72">
        <v>490284683</v>
      </c>
      <c r="K35" s="72">
        <v>403749720</v>
      </c>
      <c r="L35" s="72">
        <v>453293700.98449999</v>
      </c>
    </row>
    <row r="36" spans="2:12">
      <c r="B36" s="319" t="s">
        <v>1215</v>
      </c>
      <c r="C36" s="294"/>
      <c r="D36" s="294"/>
      <c r="E36" s="294"/>
      <c r="F36" s="294"/>
      <c r="G36" s="294"/>
      <c r="H36" s="294"/>
      <c r="I36" s="294"/>
      <c r="J36" s="294"/>
      <c r="K36" s="294"/>
      <c r="L36" s="295"/>
    </row>
    <row r="37" spans="2:12">
      <c r="B37" s="318"/>
      <c r="C37" s="221" t="s">
        <v>1216</v>
      </c>
      <c r="D37" s="222" t="s">
        <v>1217</v>
      </c>
      <c r="E37" s="219"/>
      <c r="F37" s="219"/>
      <c r="G37" s="219"/>
      <c r="H37" s="219"/>
      <c r="I37" s="72">
        <v>7447380142</v>
      </c>
      <c r="J37" s="72">
        <v>7976509317</v>
      </c>
      <c r="K37" s="72">
        <v>8280379316</v>
      </c>
      <c r="L37" s="72">
        <v>8334449748.1070004</v>
      </c>
    </row>
    <row r="38" spans="2:12">
      <c r="B38" s="318"/>
      <c r="C38" s="221" t="s">
        <v>1218</v>
      </c>
      <c r="D38" s="222">
        <v>22</v>
      </c>
      <c r="E38" s="219"/>
      <c r="F38" s="219"/>
      <c r="G38" s="219"/>
      <c r="H38" s="219"/>
      <c r="I38" s="72">
        <v>4008960722</v>
      </c>
      <c r="J38" s="72">
        <v>3968777786</v>
      </c>
      <c r="K38" s="72">
        <v>4291259464</v>
      </c>
      <c r="L38" s="72">
        <v>4536854615.0677996</v>
      </c>
    </row>
    <row r="39" spans="2:12">
      <c r="B39" s="318"/>
      <c r="C39" s="221" t="s">
        <v>2171</v>
      </c>
      <c r="D39" s="222">
        <v>23</v>
      </c>
      <c r="E39" s="219"/>
      <c r="F39" s="219"/>
      <c r="G39" s="219"/>
      <c r="H39" s="219"/>
      <c r="I39" s="286">
        <v>1.8599000000000001</v>
      </c>
      <c r="J39" s="286">
        <v>2.0148000000000001</v>
      </c>
      <c r="K39" s="286">
        <v>1.9346000000000001</v>
      </c>
      <c r="L39" s="286">
        <v>1.8428</v>
      </c>
    </row>
    <row r="41" spans="2:12">
      <c r="B41" s="422"/>
    </row>
  </sheetData>
  <mergeCells count="3">
    <mergeCell ref="B2:L2"/>
    <mergeCell ref="E5:H5"/>
    <mergeCell ref="I5:L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Internal Information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5898-99BD-4830-A8CE-B8E35B7F46A4}">
  <sheetPr codeName="Sheet15">
    <tabColor rgb="FFFFFFFF"/>
  </sheetPr>
  <dimension ref="B1:I44"/>
  <sheetViews>
    <sheetView showRowColHeaders="0" workbookViewId="0">
      <selection activeCell="B18" sqref="B18"/>
    </sheetView>
  </sheetViews>
  <sheetFormatPr defaultColWidth="9.33203125" defaultRowHeight="14.4"/>
  <cols>
    <col min="1" max="1" width="2.5546875" style="342" customWidth="1"/>
    <col min="2" max="2" width="9.33203125" style="342"/>
    <col min="3" max="3" width="104.33203125" style="342" customWidth="1"/>
    <col min="4" max="4" width="7.5546875" style="381" customWidth="1"/>
    <col min="5" max="9" width="18.5546875" style="342" customWidth="1"/>
    <col min="10" max="10" width="16.6640625" style="342" customWidth="1"/>
    <col min="11" max="11" width="18.5546875" style="342" customWidth="1"/>
    <col min="12" max="16384" width="9.33203125" style="342"/>
  </cols>
  <sheetData>
    <row r="1" spans="2:9" ht="10.199999999999999" customHeight="1"/>
    <row r="2" spans="2:9" ht="28.2" customHeight="1">
      <c r="B2" s="715" t="s">
        <v>1219</v>
      </c>
      <c r="C2" s="716"/>
      <c r="D2" s="716"/>
      <c r="E2" s="716"/>
      <c r="F2" s="716"/>
      <c r="G2" s="716"/>
      <c r="H2" s="716"/>
      <c r="I2" s="716"/>
    </row>
    <row r="3" spans="2:9" ht="14.7" customHeight="1">
      <c r="B3" s="388"/>
    </row>
    <row r="4" spans="2:9" ht="15.6">
      <c r="B4" s="390"/>
    </row>
    <row r="5" spans="2:9" ht="15.75" customHeight="1">
      <c r="D5" s="423"/>
      <c r="E5" s="749" t="s">
        <v>1220</v>
      </c>
      <c r="F5" s="750"/>
      <c r="G5" s="750"/>
      <c r="H5" s="755"/>
      <c r="I5" s="756" t="s">
        <v>1221</v>
      </c>
    </row>
    <row r="6" spans="2:9" ht="15" customHeight="1">
      <c r="B6" s="390"/>
      <c r="D6" s="423"/>
      <c r="E6" s="297" t="s">
        <v>954</v>
      </c>
      <c r="F6" s="297" t="s">
        <v>1222</v>
      </c>
      <c r="G6" s="297" t="s">
        <v>1223</v>
      </c>
      <c r="H6" s="297" t="s">
        <v>1224</v>
      </c>
      <c r="I6" s="735"/>
    </row>
    <row r="7" spans="2:9" ht="15" customHeight="1">
      <c r="B7" s="419" t="s">
        <v>1225</v>
      </c>
      <c r="D7" s="32" t="s">
        <v>503</v>
      </c>
      <c r="E7" s="186" t="s">
        <v>504</v>
      </c>
      <c r="F7" s="186" t="s">
        <v>505</v>
      </c>
      <c r="G7" s="186" t="s">
        <v>506</v>
      </c>
      <c r="H7" s="186" t="s">
        <v>527</v>
      </c>
      <c r="I7" s="32" t="s">
        <v>528</v>
      </c>
    </row>
    <row r="8" spans="2:9" ht="14.7" customHeight="1">
      <c r="B8" s="293" t="s">
        <v>1226</v>
      </c>
      <c r="C8" s="312"/>
      <c r="D8" s="312"/>
      <c r="E8" s="312"/>
      <c r="F8" s="312"/>
      <c r="G8" s="312"/>
      <c r="H8" s="312"/>
      <c r="I8" s="313"/>
    </row>
    <row r="9" spans="2:9" ht="14.7" customHeight="1">
      <c r="B9" s="757"/>
      <c r="C9" s="223" t="s">
        <v>1227</v>
      </c>
      <c r="D9" s="186">
        <v>1</v>
      </c>
      <c r="E9" s="224">
        <v>3241914590</v>
      </c>
      <c r="F9" s="224"/>
      <c r="G9" s="224">
        <v>140000000</v>
      </c>
      <c r="H9" s="224">
        <v>369262276</v>
      </c>
      <c r="I9" s="224">
        <v>3611176866</v>
      </c>
    </row>
    <row r="10" spans="2:9" ht="14.7" customHeight="1">
      <c r="B10" s="758"/>
      <c r="C10" s="225" t="s">
        <v>1228</v>
      </c>
      <c r="D10" s="32">
        <v>2</v>
      </c>
      <c r="E10" s="224">
        <v>3241914590</v>
      </c>
      <c r="F10" s="224"/>
      <c r="G10" s="224">
        <v>140000000</v>
      </c>
      <c r="H10" s="224">
        <v>369262276</v>
      </c>
      <c r="I10" s="224">
        <v>3611176866</v>
      </c>
    </row>
    <row r="11" spans="2:9" ht="14.7" customHeight="1">
      <c r="B11" s="758"/>
      <c r="C11" s="225" t="s">
        <v>1229</v>
      </c>
      <c r="D11" s="32">
        <v>3</v>
      </c>
      <c r="E11" s="71"/>
      <c r="F11" s="224"/>
      <c r="G11" s="224"/>
      <c r="H11" s="224"/>
      <c r="I11" s="224"/>
    </row>
    <row r="12" spans="2:9" ht="14.7" customHeight="1">
      <c r="B12" s="758"/>
      <c r="C12" s="223" t="s">
        <v>1230</v>
      </c>
      <c r="D12" s="32">
        <v>4</v>
      </c>
      <c r="E12" s="71"/>
      <c r="F12" s="224">
        <v>41070751465</v>
      </c>
      <c r="G12" s="224">
        <v>1374952424</v>
      </c>
      <c r="H12" s="224">
        <v>1555756367</v>
      </c>
      <c r="I12" s="224">
        <v>41331947347</v>
      </c>
    </row>
    <row r="13" spans="2:9" ht="14.7" customHeight="1">
      <c r="B13" s="758"/>
      <c r="C13" s="225" t="s">
        <v>1190</v>
      </c>
      <c r="D13" s="32">
        <v>5</v>
      </c>
      <c r="E13" s="71"/>
      <c r="F13" s="224">
        <v>30529248846</v>
      </c>
      <c r="G13" s="224">
        <v>971900756</v>
      </c>
      <c r="H13" s="224">
        <v>1080336010</v>
      </c>
      <c r="I13" s="224">
        <v>31006428132</v>
      </c>
    </row>
    <row r="14" spans="2:9" ht="14.7" customHeight="1">
      <c r="B14" s="758"/>
      <c r="C14" s="225" t="s">
        <v>1191</v>
      </c>
      <c r="D14" s="32">
        <v>6</v>
      </c>
      <c r="E14" s="71"/>
      <c r="F14" s="224">
        <v>10541502619</v>
      </c>
      <c r="G14" s="224">
        <v>403051667</v>
      </c>
      <c r="H14" s="224">
        <v>475420357</v>
      </c>
      <c r="I14" s="224">
        <v>10325519215</v>
      </c>
    </row>
    <row r="15" spans="2:9" ht="14.7" customHeight="1">
      <c r="B15" s="758"/>
      <c r="C15" s="223" t="s">
        <v>1231</v>
      </c>
      <c r="D15" s="32">
        <v>7</v>
      </c>
      <c r="E15" s="71"/>
      <c r="F15" s="224">
        <v>1408270848</v>
      </c>
      <c r="G15" s="224">
        <v>831627933</v>
      </c>
      <c r="H15" s="224">
        <v>6000974475</v>
      </c>
      <c r="I15" s="224">
        <v>6944432033</v>
      </c>
    </row>
    <row r="16" spans="2:9" ht="14.7" customHeight="1">
      <c r="B16" s="758"/>
      <c r="C16" s="225" t="s">
        <v>1232</v>
      </c>
      <c r="D16" s="32">
        <v>8</v>
      </c>
      <c r="E16" s="71"/>
      <c r="F16" s="224"/>
      <c r="G16" s="224"/>
      <c r="H16" s="224"/>
      <c r="I16" s="224"/>
    </row>
    <row r="17" spans="2:9" ht="14.7" customHeight="1">
      <c r="B17" s="758"/>
      <c r="C17" s="225" t="s">
        <v>1233</v>
      </c>
      <c r="D17" s="32">
        <v>9</v>
      </c>
      <c r="E17" s="71"/>
      <c r="F17" s="224">
        <v>1408270848</v>
      </c>
      <c r="G17" s="224">
        <v>831627933</v>
      </c>
      <c r="H17" s="224">
        <v>6000974475</v>
      </c>
      <c r="I17" s="224">
        <v>6944432033</v>
      </c>
    </row>
    <row r="18" spans="2:9" ht="14.7" customHeight="1">
      <c r="B18" s="758"/>
      <c r="C18" s="223" t="s">
        <v>1234</v>
      </c>
      <c r="D18" s="32">
        <v>10</v>
      </c>
      <c r="E18" s="71"/>
      <c r="F18" s="224"/>
      <c r="G18" s="224"/>
      <c r="H18" s="224"/>
      <c r="I18" s="224"/>
    </row>
    <row r="19" spans="2:9" ht="14.7" customHeight="1">
      <c r="B19" s="758"/>
      <c r="C19" s="223" t="s">
        <v>1235</v>
      </c>
      <c r="D19" s="32">
        <v>11</v>
      </c>
      <c r="E19" s="224">
        <v>1115246429</v>
      </c>
      <c r="F19" s="224">
        <v>1817422158</v>
      </c>
      <c r="G19" s="224">
        <v>28483014</v>
      </c>
      <c r="H19" s="224">
        <v>138098495</v>
      </c>
      <c r="I19" s="224">
        <v>152340002</v>
      </c>
    </row>
    <row r="20" spans="2:9" ht="14.7" customHeight="1">
      <c r="B20" s="758"/>
      <c r="C20" s="225" t="s">
        <v>1236</v>
      </c>
      <c r="D20" s="32">
        <v>12</v>
      </c>
      <c r="E20" s="224">
        <v>1115246429</v>
      </c>
      <c r="F20" s="71"/>
      <c r="G20" s="71"/>
      <c r="H20" s="71"/>
      <c r="I20" s="71"/>
    </row>
    <row r="21" spans="2:9" ht="14.7" customHeight="1">
      <c r="B21" s="759"/>
      <c r="C21" s="225" t="s">
        <v>1237</v>
      </c>
      <c r="D21" s="32">
        <v>13</v>
      </c>
      <c r="E21" s="71"/>
      <c r="F21" s="224">
        <v>1817422158</v>
      </c>
      <c r="G21" s="224">
        <v>28483014</v>
      </c>
      <c r="H21" s="224">
        <v>138098495</v>
      </c>
      <c r="I21" s="224">
        <v>152340002</v>
      </c>
    </row>
    <row r="22" spans="2:9" ht="14.7" customHeight="1">
      <c r="B22" s="321" t="s">
        <v>1238</v>
      </c>
      <c r="C22" s="322"/>
      <c r="D22" s="32">
        <v>14</v>
      </c>
      <c r="E22" s="71"/>
      <c r="F22" s="71"/>
      <c r="G22" s="71"/>
      <c r="H22" s="71"/>
      <c r="I22" s="322">
        <v>52039896248</v>
      </c>
    </row>
    <row r="23" spans="2:9" ht="14.7" customHeight="1">
      <c r="B23" s="293" t="s">
        <v>1239</v>
      </c>
      <c r="C23" s="312"/>
      <c r="D23" s="312"/>
      <c r="E23" s="312"/>
      <c r="F23" s="312"/>
      <c r="G23" s="312"/>
      <c r="H23" s="312"/>
      <c r="I23" s="313"/>
    </row>
    <row r="24" spans="2:9" ht="14.7" customHeight="1">
      <c r="B24" s="757"/>
      <c r="C24" s="223" t="s">
        <v>1187</v>
      </c>
      <c r="D24" s="32">
        <v>15</v>
      </c>
      <c r="E24" s="71"/>
      <c r="F24" s="71"/>
      <c r="G24" s="71"/>
      <c r="H24" s="71"/>
      <c r="I24" s="224">
        <v>217189232</v>
      </c>
    </row>
    <row r="25" spans="2:9" ht="14.7" customHeight="1">
      <c r="B25" s="758"/>
      <c r="C25" s="223" t="s">
        <v>1240</v>
      </c>
      <c r="D25" s="32" t="s">
        <v>1241</v>
      </c>
      <c r="E25" s="71"/>
      <c r="F25" s="224">
        <v>424345256</v>
      </c>
      <c r="G25" s="224">
        <v>418480712</v>
      </c>
      <c r="H25" s="224">
        <v>10404307464</v>
      </c>
      <c r="I25" s="224">
        <v>9560063417</v>
      </c>
    </row>
    <row r="26" spans="2:9" ht="14.7" customHeight="1">
      <c r="B26" s="758"/>
      <c r="C26" s="223" t="s">
        <v>1242</v>
      </c>
      <c r="D26" s="32">
        <v>16</v>
      </c>
      <c r="E26" s="71"/>
      <c r="F26" s="224"/>
      <c r="G26" s="224"/>
      <c r="H26" s="224"/>
      <c r="I26" s="224"/>
    </row>
    <row r="27" spans="2:9" ht="14.7" customHeight="1">
      <c r="B27" s="758"/>
      <c r="C27" s="223" t="s">
        <v>1243</v>
      </c>
      <c r="D27" s="32">
        <v>17</v>
      </c>
      <c r="E27" s="71"/>
      <c r="F27" s="224">
        <v>1958842867</v>
      </c>
      <c r="G27" s="224">
        <v>1777639964</v>
      </c>
      <c r="H27" s="224">
        <v>34165857691</v>
      </c>
      <c r="I27" s="224">
        <v>27470827018</v>
      </c>
    </row>
    <row r="28" spans="2:9" ht="14.7" customHeight="1">
      <c r="B28" s="758"/>
      <c r="C28" s="226" t="s">
        <v>1244</v>
      </c>
      <c r="D28" s="32">
        <v>18</v>
      </c>
      <c r="E28" s="71"/>
      <c r="F28" s="224">
        <v>0</v>
      </c>
      <c r="G28" s="224"/>
      <c r="H28" s="224"/>
      <c r="I28" s="224"/>
    </row>
    <row r="29" spans="2:9" ht="14.7" customHeight="1">
      <c r="B29" s="758"/>
      <c r="C29" s="225" t="s">
        <v>1245</v>
      </c>
      <c r="D29" s="32">
        <v>19</v>
      </c>
      <c r="E29" s="71"/>
      <c r="F29" s="224">
        <v>50944275</v>
      </c>
      <c r="G29" s="224">
        <v>250097</v>
      </c>
      <c r="H29" s="224">
        <v>16788447</v>
      </c>
      <c r="I29" s="224">
        <v>22007922</v>
      </c>
    </row>
    <row r="30" spans="2:9" ht="14.7" customHeight="1">
      <c r="B30" s="758"/>
      <c r="C30" s="225" t="s">
        <v>1246</v>
      </c>
      <c r="D30" s="32">
        <v>20</v>
      </c>
      <c r="E30" s="71"/>
      <c r="F30" s="224">
        <v>1068338692</v>
      </c>
      <c r="G30" s="224">
        <v>938305967</v>
      </c>
      <c r="H30" s="224">
        <v>7816402424</v>
      </c>
      <c r="I30" s="224">
        <v>7532189002</v>
      </c>
    </row>
    <row r="31" spans="2:9" ht="14.7" customHeight="1">
      <c r="B31" s="758"/>
      <c r="C31" s="227" t="s">
        <v>1247</v>
      </c>
      <c r="D31" s="32">
        <v>21</v>
      </c>
      <c r="E31" s="71"/>
      <c r="F31" s="224">
        <v>24146927</v>
      </c>
      <c r="G31" s="224">
        <v>22918690</v>
      </c>
      <c r="H31" s="224">
        <v>575376940</v>
      </c>
      <c r="I31" s="224">
        <v>397527820</v>
      </c>
    </row>
    <row r="32" spans="2:9" ht="14.7" customHeight="1">
      <c r="B32" s="758"/>
      <c r="C32" s="225" t="s">
        <v>1248</v>
      </c>
      <c r="D32" s="32">
        <v>22</v>
      </c>
      <c r="E32" s="71"/>
      <c r="F32" s="224">
        <v>839559900</v>
      </c>
      <c r="G32" s="224">
        <v>839083899</v>
      </c>
      <c r="H32" s="224">
        <v>26329306495</v>
      </c>
      <c r="I32" s="224">
        <v>19913269768</v>
      </c>
    </row>
    <row r="33" spans="2:9" ht="14.7" customHeight="1">
      <c r="B33" s="758"/>
      <c r="C33" s="227" t="s">
        <v>1247</v>
      </c>
      <c r="D33" s="32">
        <v>23</v>
      </c>
      <c r="E33" s="71"/>
      <c r="F33" s="224">
        <v>535297677</v>
      </c>
      <c r="G33" s="224">
        <v>534142042</v>
      </c>
      <c r="H33" s="224">
        <v>16529813265</v>
      </c>
      <c r="I33" s="224">
        <v>11279098481</v>
      </c>
    </row>
    <row r="34" spans="2:9" ht="14.7" customHeight="1">
      <c r="B34" s="758"/>
      <c r="C34" s="225" t="s">
        <v>1249</v>
      </c>
      <c r="D34" s="32">
        <v>24</v>
      </c>
      <c r="E34" s="71"/>
      <c r="F34" s="224"/>
      <c r="G34" s="224"/>
      <c r="H34" s="224">
        <v>3360325</v>
      </c>
      <c r="I34" s="224">
        <v>3360325</v>
      </c>
    </row>
    <row r="35" spans="2:9" ht="14.7" customHeight="1">
      <c r="B35" s="758"/>
      <c r="C35" s="223" t="s">
        <v>1250</v>
      </c>
      <c r="D35" s="32">
        <v>25</v>
      </c>
      <c r="E35" s="71"/>
      <c r="F35" s="224"/>
      <c r="G35" s="224"/>
      <c r="H35" s="224"/>
      <c r="I35" s="224"/>
    </row>
    <row r="36" spans="2:9" ht="14.7" customHeight="1">
      <c r="B36" s="758"/>
      <c r="C36" s="223" t="s">
        <v>1251</v>
      </c>
      <c r="D36" s="32">
        <v>26</v>
      </c>
      <c r="E36" s="224"/>
      <c r="F36" s="224">
        <v>755616410</v>
      </c>
      <c r="G36" s="224">
        <v>12090769</v>
      </c>
      <c r="H36" s="224">
        <v>2375705446</v>
      </c>
      <c r="I36" s="224">
        <v>2423592863</v>
      </c>
    </row>
    <row r="37" spans="2:9" ht="14.7" customHeight="1">
      <c r="B37" s="758"/>
      <c r="C37" s="225" t="s">
        <v>1252</v>
      </c>
      <c r="D37" s="32">
        <v>27</v>
      </c>
      <c r="E37" s="71"/>
      <c r="F37" s="71"/>
      <c r="G37" s="71"/>
      <c r="H37" s="224"/>
      <c r="I37" s="224"/>
    </row>
    <row r="38" spans="2:9" ht="14.7" customHeight="1">
      <c r="B38" s="758"/>
      <c r="C38" s="225" t="s">
        <v>1253</v>
      </c>
      <c r="D38" s="32">
        <v>28</v>
      </c>
      <c r="E38" s="71"/>
      <c r="F38" s="224"/>
      <c r="G38" s="224"/>
      <c r="H38" s="224">
        <v>639156005</v>
      </c>
      <c r="I38" s="224">
        <v>543282604</v>
      </c>
    </row>
    <row r="39" spans="2:9" ht="14.7" customHeight="1">
      <c r="B39" s="758"/>
      <c r="C39" s="225" t="s">
        <v>1254</v>
      </c>
      <c r="D39" s="32">
        <v>29</v>
      </c>
      <c r="E39" s="71"/>
      <c r="F39" s="228"/>
      <c r="G39" s="71"/>
      <c r="H39" s="71"/>
      <c r="I39" s="224"/>
    </row>
    <row r="40" spans="2:9" ht="14.7" customHeight="1">
      <c r="B40" s="758"/>
      <c r="C40" s="225" t="s">
        <v>1255</v>
      </c>
      <c r="D40" s="32">
        <v>30</v>
      </c>
      <c r="E40" s="71"/>
      <c r="F40" s="228">
        <v>74791710</v>
      </c>
      <c r="G40" s="71"/>
      <c r="H40" s="71"/>
      <c r="I40" s="224">
        <v>3739585</v>
      </c>
    </row>
    <row r="41" spans="2:9" ht="14.7" customHeight="1">
      <c r="B41" s="758"/>
      <c r="C41" s="225" t="s">
        <v>1256</v>
      </c>
      <c r="D41" s="32">
        <v>31</v>
      </c>
      <c r="E41" s="71"/>
      <c r="F41" s="224">
        <v>680824700</v>
      </c>
      <c r="G41" s="224">
        <v>12090769</v>
      </c>
      <c r="H41" s="224">
        <v>1736549442</v>
      </c>
      <c r="I41" s="224">
        <v>1876570673</v>
      </c>
    </row>
    <row r="42" spans="2:9" ht="14.7" customHeight="1">
      <c r="B42" s="759"/>
      <c r="C42" s="223" t="s">
        <v>1257</v>
      </c>
      <c r="D42" s="32">
        <v>32</v>
      </c>
      <c r="E42" s="71"/>
      <c r="F42" s="224">
        <v>2222009832</v>
      </c>
      <c r="G42" s="224">
        <v>2469098</v>
      </c>
      <c r="H42" s="224">
        <v>43030623</v>
      </c>
      <c r="I42" s="224">
        <v>113375478</v>
      </c>
    </row>
    <row r="43" spans="2:9" ht="14.7" customHeight="1">
      <c r="B43" s="322" t="s">
        <v>1258</v>
      </c>
      <c r="C43" s="322"/>
      <c r="D43" s="32">
        <v>33</v>
      </c>
      <c r="E43" s="71"/>
      <c r="F43" s="71"/>
      <c r="G43" s="71"/>
      <c r="H43" s="71"/>
      <c r="I43" s="322">
        <v>39785048006</v>
      </c>
    </row>
    <row r="44" spans="2:9" ht="14.7" customHeight="1">
      <c r="B44" s="293" t="s">
        <v>1259</v>
      </c>
      <c r="C44" s="312"/>
      <c r="D44" s="32">
        <v>34</v>
      </c>
      <c r="E44" s="71"/>
      <c r="F44" s="71"/>
      <c r="G44" s="71"/>
      <c r="H44" s="71"/>
      <c r="I44" s="323">
        <v>1.3080000000000001</v>
      </c>
    </row>
  </sheetData>
  <mergeCells count="5">
    <mergeCell ref="B2:I2"/>
    <mergeCell ref="E5:H5"/>
    <mergeCell ref="I5:I6"/>
    <mergeCell ref="B9:B21"/>
    <mergeCell ref="B24:B42"/>
  </mergeCells>
  <conditionalFormatting sqref="B22">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Internal Information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tabColor rgb="FFFFFFFF"/>
    <pageSetUpPr fitToPage="1"/>
  </sheetPr>
  <dimension ref="B1:D10"/>
  <sheetViews>
    <sheetView showRowColHeaders="0" workbookViewId="0">
      <selection activeCell="B18" sqref="B18"/>
    </sheetView>
  </sheetViews>
  <sheetFormatPr defaultColWidth="9" defaultRowHeight="14.4"/>
  <cols>
    <col min="1" max="1" width="2.5546875" style="342" customWidth="1"/>
    <col min="2" max="2" width="65.6640625" style="342" customWidth="1"/>
    <col min="3" max="3" width="4.5546875" style="342" bestFit="1" customWidth="1"/>
    <col min="4" max="4" width="188.6640625" style="349" customWidth="1"/>
    <col min="5" max="16384" width="9" style="342"/>
  </cols>
  <sheetData>
    <row r="1" spans="2:4" ht="10.199999999999999" customHeight="1"/>
    <row r="2" spans="2:4" ht="28.2" customHeight="1">
      <c r="B2" s="715" t="s">
        <v>1271</v>
      </c>
      <c r="C2" s="716"/>
      <c r="D2" s="716"/>
    </row>
    <row r="3" spans="2:4" ht="14.7" customHeight="1">
      <c r="B3" s="388"/>
      <c r="C3" s="388"/>
    </row>
    <row r="4" spans="2:4" ht="14.7" customHeight="1">
      <c r="B4" s="388"/>
      <c r="C4" s="388"/>
    </row>
    <row r="5" spans="2:4">
      <c r="D5" s="280" t="s">
        <v>583</v>
      </c>
    </row>
    <row r="6" spans="2:4">
      <c r="C6" s="245" t="s">
        <v>503</v>
      </c>
      <c r="D6" s="184" t="s">
        <v>584</v>
      </c>
    </row>
    <row r="7" spans="2:4" ht="129.6">
      <c r="B7" s="314" t="s">
        <v>1272</v>
      </c>
      <c r="C7" s="31" t="s">
        <v>504</v>
      </c>
      <c r="D7" s="22" t="s">
        <v>2120</v>
      </c>
    </row>
    <row r="8" spans="2:4" ht="72">
      <c r="B8" s="314" t="s">
        <v>1273</v>
      </c>
      <c r="C8" s="31" t="s">
        <v>505</v>
      </c>
      <c r="D8" s="22" t="s">
        <v>1274</v>
      </c>
    </row>
    <row r="9" spans="2:4" ht="86.4">
      <c r="B9" s="314" t="s">
        <v>1275</v>
      </c>
      <c r="C9" s="31" t="s">
        <v>506</v>
      </c>
      <c r="D9" s="22" t="s">
        <v>2588</v>
      </c>
    </row>
    <row r="10" spans="2:4" ht="115.2">
      <c r="B10" s="314" t="s">
        <v>1276</v>
      </c>
      <c r="C10" s="31" t="s">
        <v>527</v>
      </c>
      <c r="D10" s="22" t="s">
        <v>1277</v>
      </c>
    </row>
  </sheetData>
  <mergeCells count="1">
    <mergeCell ref="B2:D2"/>
  </mergeCells>
  <pageMargins left="0.70866141732283472" right="0.70866141732283472" top="0.74803149606299213" bottom="0.74803149606299213" header="0.31496062992125984" footer="0.31496062992125984"/>
  <pageSetup paperSize="9" scale="50" orientation="landscape" r:id="rId1"/>
  <headerFooter>
    <oddHeader>&amp;CEN
Annex XV</oddHeader>
    <oddFooter>&amp;C&amp;"Calibri"&amp;11&amp;K000000&amp;P_x000D_&amp;1#&amp;"Calibri"&amp;10&amp;K000000 Internal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DE65-7250-4E98-B75D-6E87E7772DDA}">
  <sheetPr>
    <pageSetUpPr fitToPage="1"/>
  </sheetPr>
  <dimension ref="B2:F75"/>
  <sheetViews>
    <sheetView showRowColHeaders="0" tabSelected="1" zoomScale="85" zoomScaleNormal="85" workbookViewId="0">
      <selection activeCell="B2" sqref="B2:F2"/>
    </sheetView>
  </sheetViews>
  <sheetFormatPr defaultColWidth="9.33203125" defaultRowHeight="14.4"/>
  <cols>
    <col min="1" max="1" width="3.6640625" style="271" customWidth="1"/>
    <col min="2" max="2" width="107.6640625" style="271" customWidth="1"/>
    <col min="3" max="3" width="15" style="551" customWidth="1"/>
    <col min="4" max="4" width="15.6640625" style="271" customWidth="1"/>
    <col min="5" max="5" width="61.33203125" style="271" customWidth="1"/>
    <col min="6" max="6" width="15" style="551" customWidth="1"/>
    <col min="7" max="16384" width="9.33203125" style="271"/>
  </cols>
  <sheetData>
    <row r="2" spans="2:6" ht="24" customHeight="1">
      <c r="B2" s="701" t="s">
        <v>2262</v>
      </c>
      <c r="C2" s="702"/>
      <c r="D2" s="702"/>
      <c r="E2" s="702"/>
      <c r="F2" s="703"/>
    </row>
    <row r="3" spans="2:6" ht="15" customHeight="1"/>
    <row r="4" spans="2:6" ht="32.25" customHeight="1">
      <c r="B4" s="273" t="s">
        <v>2088</v>
      </c>
      <c r="C4" s="688" t="s">
        <v>854</v>
      </c>
      <c r="E4" s="273" t="s">
        <v>2089</v>
      </c>
      <c r="F4" s="688" t="s">
        <v>854</v>
      </c>
    </row>
    <row r="6" spans="2:6">
      <c r="B6" s="274" t="s">
        <v>2149</v>
      </c>
      <c r="C6" s="689"/>
      <c r="E6" s="274"/>
      <c r="F6" s="690"/>
    </row>
    <row r="7" spans="2:6">
      <c r="B7" s="275" t="s">
        <v>2090</v>
      </c>
      <c r="C7" s="634" t="s">
        <v>2091</v>
      </c>
      <c r="E7" s="275" t="s">
        <v>2148</v>
      </c>
      <c r="F7" s="634" t="s">
        <v>2142</v>
      </c>
    </row>
    <row r="8" spans="2:6">
      <c r="B8" s="276" t="s">
        <v>2093</v>
      </c>
      <c r="C8" s="634" t="s">
        <v>2094</v>
      </c>
      <c r="E8" s="275" t="s">
        <v>2147</v>
      </c>
      <c r="F8" s="634" t="s">
        <v>2143</v>
      </c>
    </row>
    <row r="9" spans="2:6">
      <c r="B9" s="275" t="s">
        <v>2123</v>
      </c>
      <c r="C9" s="634" t="s">
        <v>2124</v>
      </c>
      <c r="E9" s="275" t="s">
        <v>2146</v>
      </c>
      <c r="F9" s="634" t="s">
        <v>2144</v>
      </c>
    </row>
    <row r="10" spans="2:6">
      <c r="B10" s="275" t="s">
        <v>2125</v>
      </c>
      <c r="C10" s="634" t="s">
        <v>2126</v>
      </c>
      <c r="E10" s="275" t="s">
        <v>2127</v>
      </c>
      <c r="F10" s="634" t="s">
        <v>2128</v>
      </c>
    </row>
    <row r="11" spans="2:6">
      <c r="B11" s="275" t="s">
        <v>2132</v>
      </c>
      <c r="C11" s="634" t="s">
        <v>2133</v>
      </c>
      <c r="E11" s="275" t="s">
        <v>712</v>
      </c>
      <c r="F11" s="634" t="s">
        <v>2162</v>
      </c>
    </row>
    <row r="12" spans="2:6">
      <c r="B12" s="275" t="s">
        <v>2134</v>
      </c>
      <c r="C12" s="634" t="s">
        <v>2135</v>
      </c>
      <c r="E12" s="275" t="s">
        <v>715</v>
      </c>
      <c r="F12" s="634" t="s">
        <v>2163</v>
      </c>
    </row>
    <row r="13" spans="2:6">
      <c r="B13" s="275" t="s">
        <v>2129</v>
      </c>
      <c r="C13" s="634" t="s">
        <v>2151</v>
      </c>
      <c r="E13" s="275" t="s">
        <v>2155</v>
      </c>
      <c r="F13" s="634" t="s">
        <v>2156</v>
      </c>
    </row>
    <row r="14" spans="2:6">
      <c r="B14" s="275" t="s">
        <v>2130</v>
      </c>
      <c r="C14" s="634" t="s">
        <v>2152</v>
      </c>
      <c r="E14" s="275" t="s">
        <v>2252</v>
      </c>
      <c r="F14" s="634" t="s">
        <v>2157</v>
      </c>
    </row>
    <row r="15" spans="2:6">
      <c r="B15" s="275" t="s">
        <v>2131</v>
      </c>
      <c r="C15" s="634" t="s">
        <v>2153</v>
      </c>
      <c r="E15" s="275" t="s">
        <v>2776</v>
      </c>
      <c r="F15" s="634" t="s">
        <v>2092</v>
      </c>
    </row>
    <row r="16" spans="2:6">
      <c r="B16" s="277" t="s">
        <v>2098</v>
      </c>
      <c r="C16" s="633"/>
      <c r="E16" s="275" t="s">
        <v>2160</v>
      </c>
      <c r="F16" s="634" t="s">
        <v>2161</v>
      </c>
    </row>
    <row r="17" spans="2:6">
      <c r="B17" s="627" t="s">
        <v>2099</v>
      </c>
      <c r="C17" s="634" t="s">
        <v>2100</v>
      </c>
      <c r="E17" s="275" t="s">
        <v>2179</v>
      </c>
      <c r="F17" s="634" t="s">
        <v>2180</v>
      </c>
    </row>
    <row r="18" spans="2:6">
      <c r="B18" s="275" t="s">
        <v>2158</v>
      </c>
      <c r="C18" s="634" t="s">
        <v>2141</v>
      </c>
      <c r="E18" s="275" t="s">
        <v>2181</v>
      </c>
      <c r="F18" s="634" t="s">
        <v>2182</v>
      </c>
    </row>
    <row r="19" spans="2:6" s="272" customFormat="1">
      <c r="B19" s="277" t="s">
        <v>2150</v>
      </c>
      <c r="C19" s="633"/>
      <c r="D19" s="271"/>
      <c r="E19" s="275" t="s">
        <v>2183</v>
      </c>
      <c r="F19" s="634" t="s">
        <v>2184</v>
      </c>
    </row>
    <row r="20" spans="2:6">
      <c r="B20" s="275" t="s">
        <v>2136</v>
      </c>
      <c r="C20" s="634" t="s">
        <v>2137</v>
      </c>
      <c r="E20" s="275" t="s">
        <v>2263</v>
      </c>
      <c r="F20" s="634" t="s">
        <v>2264</v>
      </c>
    </row>
    <row r="21" spans="2:6">
      <c r="B21" s="275" t="s">
        <v>2154</v>
      </c>
      <c r="C21" s="634" t="s">
        <v>2138</v>
      </c>
      <c r="E21" s="275" t="s">
        <v>1627</v>
      </c>
      <c r="F21" s="634" t="s">
        <v>2265</v>
      </c>
    </row>
    <row r="22" spans="2:6">
      <c r="B22" s="275" t="s">
        <v>2139</v>
      </c>
      <c r="C22" s="634" t="s">
        <v>2140</v>
      </c>
      <c r="E22" s="275" t="s">
        <v>2266</v>
      </c>
      <c r="F22" s="634" t="s">
        <v>2267</v>
      </c>
    </row>
    <row r="23" spans="2:6">
      <c r="B23" s="277" t="s">
        <v>2095</v>
      </c>
      <c r="C23" s="633"/>
      <c r="E23" s="275" t="s">
        <v>2268</v>
      </c>
      <c r="F23" s="634" t="s">
        <v>2269</v>
      </c>
    </row>
    <row r="24" spans="2:6">
      <c r="B24" s="276" t="s">
        <v>2773</v>
      </c>
      <c r="C24" s="634" t="s">
        <v>2774</v>
      </c>
      <c r="E24" s="481" t="s">
        <v>2270</v>
      </c>
      <c r="F24" s="634" t="s">
        <v>2271</v>
      </c>
    </row>
    <row r="25" spans="2:6">
      <c r="B25" s="276" t="s">
        <v>2773</v>
      </c>
      <c r="C25" s="634" t="s">
        <v>2775</v>
      </c>
      <c r="E25" s="481" t="s">
        <v>2272</v>
      </c>
      <c r="F25" s="634" t="s">
        <v>2249</v>
      </c>
    </row>
    <row r="26" spans="2:6">
      <c r="B26" s="276" t="s">
        <v>2185</v>
      </c>
      <c r="C26" s="634" t="s">
        <v>2186</v>
      </c>
      <c r="E26" s="481" t="s">
        <v>2273</v>
      </c>
      <c r="F26" s="634" t="s">
        <v>2274</v>
      </c>
    </row>
    <row r="27" spans="2:6">
      <c r="B27" s="276" t="s">
        <v>2187</v>
      </c>
      <c r="C27" s="634" t="s">
        <v>2188</v>
      </c>
      <c r="E27" s="481" t="s">
        <v>2275</v>
      </c>
      <c r="F27" s="634" t="s">
        <v>2276</v>
      </c>
    </row>
    <row r="28" spans="2:6">
      <c r="B28" s="276" t="s">
        <v>2189</v>
      </c>
      <c r="C28" s="634" t="s">
        <v>2190</v>
      </c>
      <c r="E28" s="481" t="s">
        <v>2280</v>
      </c>
      <c r="F28" s="634" t="s">
        <v>2279</v>
      </c>
    </row>
    <row r="29" spans="2:6">
      <c r="B29" s="276" t="s">
        <v>2191</v>
      </c>
      <c r="C29" s="634" t="s">
        <v>2192</v>
      </c>
      <c r="E29" s="482" t="s">
        <v>2282</v>
      </c>
      <c r="F29" s="635" t="s">
        <v>2281</v>
      </c>
    </row>
    <row r="30" spans="2:6">
      <c r="B30" s="276" t="s">
        <v>2193</v>
      </c>
      <c r="C30" s="634" t="s">
        <v>2194</v>
      </c>
    </row>
    <row r="31" spans="2:6">
      <c r="B31" s="276" t="s">
        <v>2195</v>
      </c>
      <c r="C31" s="634" t="s">
        <v>2196</v>
      </c>
    </row>
    <row r="32" spans="2:6">
      <c r="B32" s="276" t="s">
        <v>2197</v>
      </c>
      <c r="C32" s="634" t="s">
        <v>2198</v>
      </c>
    </row>
    <row r="33" spans="2:3">
      <c r="B33" s="276" t="s">
        <v>2199</v>
      </c>
      <c r="C33" s="634" t="s">
        <v>2200</v>
      </c>
    </row>
    <row r="34" spans="2:3">
      <c r="B34" s="276" t="s">
        <v>2201</v>
      </c>
      <c r="C34" s="634" t="s">
        <v>2202</v>
      </c>
    </row>
    <row r="35" spans="2:3">
      <c r="B35" s="276" t="s">
        <v>2203</v>
      </c>
      <c r="C35" s="634" t="s">
        <v>2204</v>
      </c>
    </row>
    <row r="36" spans="2:3">
      <c r="B36" s="276" t="s">
        <v>2205</v>
      </c>
      <c r="C36" s="634" t="s">
        <v>2206</v>
      </c>
    </row>
    <row r="37" spans="2:3">
      <c r="B37" s="276" t="s">
        <v>2209</v>
      </c>
      <c r="C37" s="634" t="s">
        <v>2210</v>
      </c>
    </row>
    <row r="38" spans="2:3">
      <c r="B38" s="276" t="s">
        <v>2207</v>
      </c>
      <c r="C38" s="634" t="s">
        <v>2208</v>
      </c>
    </row>
    <row r="39" spans="2:3">
      <c r="B39" s="276" t="s">
        <v>2096</v>
      </c>
      <c r="C39" s="634" t="s">
        <v>2097</v>
      </c>
    </row>
    <row r="40" spans="2:3">
      <c r="B40" s="276" t="s">
        <v>2211</v>
      </c>
      <c r="C40" s="634" t="s">
        <v>2212</v>
      </c>
    </row>
    <row r="41" spans="2:3">
      <c r="B41" s="277" t="s">
        <v>2213</v>
      </c>
      <c r="C41" s="633"/>
    </row>
    <row r="42" spans="2:3">
      <c r="B42" s="276" t="s">
        <v>2214</v>
      </c>
      <c r="C42" s="634" t="s">
        <v>2215</v>
      </c>
    </row>
    <row r="43" spans="2:3">
      <c r="B43" s="276" t="s">
        <v>2216</v>
      </c>
      <c r="C43" s="634" t="s">
        <v>2217</v>
      </c>
    </row>
    <row r="44" spans="2:3">
      <c r="B44" s="276" t="s">
        <v>2218</v>
      </c>
      <c r="C44" s="634" t="s">
        <v>2219</v>
      </c>
    </row>
    <row r="45" spans="2:3">
      <c r="B45" s="276" t="s">
        <v>2220</v>
      </c>
      <c r="C45" s="634" t="s">
        <v>2221</v>
      </c>
    </row>
    <row r="46" spans="2:3">
      <c r="B46" s="277" t="s">
        <v>2222</v>
      </c>
      <c r="C46" s="633"/>
    </row>
    <row r="47" spans="2:3">
      <c r="B47" s="276" t="s">
        <v>2223</v>
      </c>
      <c r="C47" s="634" t="s">
        <v>2224</v>
      </c>
    </row>
    <row r="48" spans="2:3">
      <c r="B48" s="276" t="s">
        <v>2225</v>
      </c>
      <c r="C48" s="634" t="s">
        <v>2226</v>
      </c>
    </row>
    <row r="49" spans="2:3">
      <c r="B49" s="276" t="s">
        <v>2228</v>
      </c>
      <c r="C49" s="634" t="s">
        <v>2227</v>
      </c>
    </row>
    <row r="50" spans="2:3">
      <c r="B50" s="277" t="s">
        <v>2229</v>
      </c>
      <c r="C50" s="633"/>
    </row>
    <row r="51" spans="2:3">
      <c r="B51" s="276" t="s">
        <v>2230</v>
      </c>
      <c r="C51" s="634" t="s">
        <v>2231</v>
      </c>
    </row>
    <row r="52" spans="2:3">
      <c r="B52" s="277" t="s">
        <v>2232</v>
      </c>
      <c r="C52" s="633"/>
    </row>
    <row r="53" spans="2:3">
      <c r="B53" s="276" t="s">
        <v>2610</v>
      </c>
      <c r="C53" s="634" t="s">
        <v>2611</v>
      </c>
    </row>
    <row r="54" spans="2:3">
      <c r="B54" s="277" t="s">
        <v>2233</v>
      </c>
      <c r="C54" s="633"/>
    </row>
    <row r="55" spans="2:3">
      <c r="B55" s="276" t="s">
        <v>2234</v>
      </c>
      <c r="C55" s="634" t="s">
        <v>2239</v>
      </c>
    </row>
    <row r="56" spans="2:3">
      <c r="B56" s="276" t="s">
        <v>2235</v>
      </c>
      <c r="C56" s="634" t="s">
        <v>2240</v>
      </c>
    </row>
    <row r="57" spans="2:3">
      <c r="B57" s="276" t="s">
        <v>2236</v>
      </c>
      <c r="C57" s="634" t="s">
        <v>2241</v>
      </c>
    </row>
    <row r="58" spans="2:3">
      <c r="B58" s="276" t="s">
        <v>2237</v>
      </c>
      <c r="C58" s="634" t="s">
        <v>2242</v>
      </c>
    </row>
    <row r="59" spans="2:3">
      <c r="B59" s="276" t="s">
        <v>2238</v>
      </c>
      <c r="C59" s="634" t="s">
        <v>2243</v>
      </c>
    </row>
    <row r="60" spans="2:3">
      <c r="B60" s="277" t="s">
        <v>2244</v>
      </c>
      <c r="C60" s="633"/>
    </row>
    <row r="61" spans="2:3">
      <c r="B61" s="276" t="s">
        <v>2245</v>
      </c>
      <c r="C61" s="634" t="s">
        <v>2246</v>
      </c>
    </row>
    <row r="62" spans="2:3">
      <c r="B62" s="276" t="s">
        <v>2251</v>
      </c>
      <c r="C62" s="634" t="s">
        <v>2247</v>
      </c>
    </row>
    <row r="63" spans="2:3">
      <c r="B63" s="276" t="s">
        <v>2250</v>
      </c>
      <c r="C63" s="634" t="s">
        <v>2248</v>
      </c>
    </row>
    <row r="64" spans="2:3">
      <c r="B64" s="277" t="s">
        <v>2253</v>
      </c>
      <c r="C64" s="633"/>
    </row>
    <row r="65" spans="2:3">
      <c r="B65" s="276" t="s">
        <v>2254</v>
      </c>
      <c r="C65" s="634" t="s">
        <v>2255</v>
      </c>
    </row>
    <row r="66" spans="2:3">
      <c r="B66" s="277" t="s">
        <v>2256</v>
      </c>
      <c r="C66" s="633"/>
    </row>
    <row r="67" spans="2:3">
      <c r="B67" s="276" t="s">
        <v>2258</v>
      </c>
      <c r="C67" s="634" t="s">
        <v>2766</v>
      </c>
    </row>
    <row r="68" spans="2:3">
      <c r="B68" s="276" t="s">
        <v>2259</v>
      </c>
      <c r="C68" s="634" t="s">
        <v>2767</v>
      </c>
    </row>
    <row r="69" spans="2:3">
      <c r="B69" s="276" t="s">
        <v>2772</v>
      </c>
      <c r="C69" s="634" t="s">
        <v>2768</v>
      </c>
    </row>
    <row r="70" spans="2:3">
      <c r="B70" s="276" t="s">
        <v>2260</v>
      </c>
      <c r="C70" s="634" t="s">
        <v>2769</v>
      </c>
    </row>
    <row r="71" spans="2:3">
      <c r="B71" s="276" t="s">
        <v>2261</v>
      </c>
      <c r="C71" s="634" t="s">
        <v>2770</v>
      </c>
    </row>
    <row r="72" spans="2:3">
      <c r="B72" s="278" t="s">
        <v>2257</v>
      </c>
      <c r="C72" s="634" t="s">
        <v>2771</v>
      </c>
    </row>
    <row r="73" spans="2:3">
      <c r="B73" s="277" t="s">
        <v>2640</v>
      </c>
      <c r="C73" s="633"/>
    </row>
    <row r="74" spans="2:3">
      <c r="B74" s="276" t="s">
        <v>2641</v>
      </c>
      <c r="C74" s="634" t="s">
        <v>2642</v>
      </c>
    </row>
    <row r="75" spans="2:3">
      <c r="B75" s="278" t="s">
        <v>2643</v>
      </c>
      <c r="C75" s="635" t="s">
        <v>2644</v>
      </c>
    </row>
  </sheetData>
  <mergeCells count="1">
    <mergeCell ref="B2:F2"/>
  </mergeCells>
  <phoneticPr fontId="47" type="noConversion"/>
  <hyperlinks>
    <hyperlink ref="F15" location="LIQB!A1" display="LIQB" xr:uid="{D4D095FC-ACF3-4CB8-A932-385710335754}"/>
    <hyperlink ref="C17" location="'LIQ1'!A1" display="LIQ1" xr:uid="{8412E10A-DEBF-4321-92D5-8ACDD64A810A}"/>
    <hyperlink ref="C8" location="'OV1'!A1" display="OV1" xr:uid="{7DCE9396-5233-4F25-8B75-F3062C961CF5}"/>
    <hyperlink ref="C7" location="'KM1'!A1" display="KM1" xr:uid="{68D97F35-F46E-4BEE-A388-D6870F739916}"/>
    <hyperlink ref="F7" location="OVA!A1" display="OVA" xr:uid="{8C2AD556-A8CC-41EE-8EDB-591172FD3A2A}"/>
    <hyperlink ref="F8" location="OVB!A1" display="OVB" xr:uid="{795FC050-E43E-49DD-979D-CC48328FB421}"/>
    <hyperlink ref="F9" location="OVC!A1" display="OVC" xr:uid="{E533796B-A246-409B-9069-62CB125231B4}"/>
    <hyperlink ref="C9" location="'CC1'!A1" display="CC1" xr:uid="{225156C0-7739-4E96-A614-0FE2CF243A8D}"/>
    <hyperlink ref="C10" location="'CC2'!A1" display="CC2" xr:uid="{D44E6105-6D24-4A3F-BE8A-59B1307F0250}"/>
    <hyperlink ref="C11" location="CCyB1!A1" display="CCyB1" xr:uid="{65AAD121-8545-448E-AFB6-6C5BCF70D1A8}"/>
    <hyperlink ref="C12" location="CCyB2!A1" display="CCyB2" xr:uid="{88CE5B5F-5904-4926-AA85-1CEC1C9878C0}"/>
    <hyperlink ref="C13" location="'LR1'!A1" display="LR1" xr:uid="{EF94DE50-9121-48EB-BFCC-C9C122D58031}"/>
    <hyperlink ref="C14" location="'LR2'!A1" display="LR2" xr:uid="{3C7C0995-07C8-4046-9ABA-4ED499FCD989}"/>
    <hyperlink ref="C15" location="'LR3'!A1" display="LR3" xr:uid="{481A1973-4352-4E2E-B12C-3BAA32FFB1BA}"/>
    <hyperlink ref="C20" location="'LI1'!A1" display="LI1" xr:uid="{9DD5ECFB-A43F-4AD7-A63A-9C3D14B40115}"/>
    <hyperlink ref="C21" location="'LI2'!A1" display="LI2" xr:uid="{6F01F0D4-0384-43C2-9DBF-C432414A8C10}"/>
    <hyperlink ref="C22" location="'LI3'!A1" display="LI3" xr:uid="{027CFB04-711D-497B-B440-5FE9A71A5E5E}"/>
    <hyperlink ref="F10" location="CCA!A1" display="CCA" xr:uid="{BEC608A8-6DA7-44BE-9365-5979099CBC9D}"/>
    <hyperlink ref="F13" location="LRA!A1" display="LRA" xr:uid="{2E828A85-526E-4DF3-B805-149A3F1E8372}"/>
    <hyperlink ref="F14" location="LIQA!A1" display="LIQA" xr:uid="{7BE04BD9-580B-4E28-A782-34C1F838A30A}"/>
    <hyperlink ref="C18" location="'LIQ2'!A1" display="LIQ2" xr:uid="{74683BB0-50EC-4DE1-A233-0171D02E6DFB}"/>
    <hyperlink ref="F11" location="LIA!A1" display="LIA" xr:uid="{DD65CFA9-B777-4CF9-9B62-CB8EF596DFE0}"/>
    <hyperlink ref="F12" location="LIB!A1" display="LIB" xr:uid="{48911150-4AF7-4E4D-BB33-8509F96C985F}"/>
    <hyperlink ref="F16" location="CRA!A1" display="CRA" xr:uid="{96E20474-5001-4925-9B66-102C5593E736}"/>
    <hyperlink ref="F17" location="CRB!A1" display="CRB" xr:uid="{ED6D13EB-4CE0-4BFB-81FF-92AAF94328DE}"/>
    <hyperlink ref="F18" location="CRC!A1" display="CRC" xr:uid="{3AE442AD-E140-46D7-9081-F554AAE38AD9}"/>
    <hyperlink ref="F19" location="CRD!A1" display="CRD" xr:uid="{5C17330A-464D-469F-A6D5-0FE56639E7F3}"/>
    <hyperlink ref="C26" location="'CR1'!A1" display="CR1" xr:uid="{4A766DB6-B3D8-4129-B694-E955FC5C4D88}"/>
    <hyperlink ref="C27" location="CR1A!A1" display="CR1-A" xr:uid="{270496B3-2C1F-41B4-81D3-4B79F9388508}"/>
    <hyperlink ref="C28" location="'CQ1'!A1" display="CQ1" xr:uid="{DE47F5DC-CB9B-4BF9-B3C8-863061E9CF47}"/>
    <hyperlink ref="C29" location="'CQ3'!A1" display="CQ3" xr:uid="{B7FBB3BB-0AE4-47EF-B78E-BDDC1478EFF5}"/>
    <hyperlink ref="C30" location="CQ4TOT!A1" display="CQ4" xr:uid="{A79C5E13-CA22-49F8-89DD-FE0BF81622AF}"/>
    <hyperlink ref="C31" location="'CQ5'!A1" display="CQ5" xr:uid="{81ED7E8B-2320-4D7A-94C7-EE33305B150B}"/>
    <hyperlink ref="C32" location="'CR3'!A1" display="CR3" xr:uid="{50CB3947-965A-4F65-8DE2-7A8C7EA6D0C6}"/>
    <hyperlink ref="C33" location="'CR4'!A1" display="CR4" xr:uid="{77825FBB-EED0-41E2-BD22-F11662D4B9CA}"/>
    <hyperlink ref="C34" location="'CR5'!A1" display="CR5" xr:uid="{8FA163C5-CB59-4876-8FF0-EED1590EF5EC}"/>
    <hyperlink ref="C35" location="CR6Tot!A1" display="CR6" xr:uid="{DE30C6EB-7F7C-47DF-8C42-6A05767A042C}"/>
    <hyperlink ref="C36" location="CR6A!A1" display="CR6-A" xr:uid="{97EB5A8A-0F0E-4F2A-B56E-7E7792D04EF8}"/>
    <hyperlink ref="C38" location="CR7AAIRB!A1" display="CR7-A" xr:uid="{E5793338-7BB1-4B26-953E-C5C2EC65A4AB}"/>
    <hyperlink ref="C37" location="'CR7'!A1" display="CR7" xr:uid="{525A3DE3-FA9D-4215-93F0-054D3DE66C15}"/>
    <hyperlink ref="C39" location="'CR8'!A1" display="CR8" xr:uid="{348F5F74-003C-4EF9-B00D-0D5F67DB103C}"/>
    <hyperlink ref="C40" location="'CR9AIRB--x1'!A1" display="CR9-A" xr:uid="{457C8D37-1A79-4EDF-B611-D31014611CCE}"/>
    <hyperlink ref="C42" location="'CCR1'!A1" display="CCR1" xr:uid="{44726E31-D1DB-48A5-A3B0-257C8FAE5000}"/>
    <hyperlink ref="C43" location="'CCR3'!A1" display="CCR3" xr:uid="{F42473E8-8FAD-49B0-91FA-318B2187CC28}"/>
    <hyperlink ref="C44" location="'CCR5'!A1" display="CCR5" xr:uid="{07903E37-A341-4C70-BC70-FC7623B3052E}"/>
    <hyperlink ref="C45" location="'CCR8'!A1" display="CCR8" xr:uid="{A4DE9E14-BA18-4280-B65D-4BF3C8E0FF63}"/>
    <hyperlink ref="C47" location="'SEC1'!A1" display="SEC1" xr:uid="{729C55C0-3262-4933-93AB-C741DD66CE52}"/>
    <hyperlink ref="C48" location="'SEC3'!A1" display="SEC3" xr:uid="{9FBC313A-EC3B-4511-BB3C-DA8D50FA0A4A}"/>
    <hyperlink ref="C49" location="'SEC5'!A1" display="SEC5" xr:uid="{05FFE0A5-FA6A-4482-990C-C0B1B2882861}"/>
    <hyperlink ref="C51" location="'OR1'!A1" display="OR1" xr:uid="{00B14020-9BB8-4135-A486-E98024218B5E}"/>
    <hyperlink ref="C53" location="'MR3'!A1" display="MR3" xr:uid="{85D2C6D0-8E73-40BB-9860-C8502439BCA5}"/>
    <hyperlink ref="C65" location="IRRBB1!A1" display="IRRBB1" xr:uid="{3F34861F-F75E-4170-914D-4AB02E9DAB25}"/>
    <hyperlink ref="C61" location="'AE1'!A1" display="AE1" xr:uid="{7F2C69C6-FEE9-4AE0-A1BD-BB0D2CDA9501}"/>
    <hyperlink ref="C62" location="'AE2'!A1" display="AE2" xr:uid="{B42E561B-09BE-42F5-8259-A7103BF1BD50}"/>
    <hyperlink ref="C63" location="'AE3'!A1" display="AE3" xr:uid="{119B38E3-C463-41DE-A70C-E8835D60C116}"/>
    <hyperlink ref="C67" location="'ESG1'!A1" display="ESG1" xr:uid="{C7149455-BC27-44CE-A55A-3CDDDB68F1E3}"/>
    <hyperlink ref="F20" location="CRE!A1" display="CRE" xr:uid="{BDC9DA10-E5B0-45C2-9855-84F3E8BC907F}"/>
    <hyperlink ref="F21" location="SECA!A1" display="SECA" xr:uid="{F1CF0A6C-27C1-43E9-8339-F9EA169EE510}"/>
    <hyperlink ref="F22" location="MRA!A1" display="MRA" xr:uid="{8F13689D-2E24-41DE-AA61-0285DE05837B}"/>
    <hyperlink ref="F23" location="ORA!A1" display="ORA" xr:uid="{95690651-0092-4FD0-A192-8F7E0EB43C75}"/>
    <hyperlink ref="F24" location="REMA!A1" display="REMA" xr:uid="{9609D287-9739-4C7F-A286-8ABCCE0FAFCA}"/>
    <hyperlink ref="F25" location="'AE4'!A1" display="AE4" xr:uid="{AEA6C591-D70E-465B-B73C-E8A76884AC4B}"/>
    <hyperlink ref="F26" location="IRRBBA!A1" display="IRRBBA" xr:uid="{E7925F97-7EAC-419D-94CF-A9DF1DF642CC}"/>
    <hyperlink ref="F27" location="ESGA!A1" display="ESGA" xr:uid="{D72C2D7F-54D2-420F-A6D7-C857C7D1281B}"/>
    <hyperlink ref="F28" location="ESGB!A1" display="ESGB" xr:uid="{90AAD05B-F9CE-477F-8641-78C2EBC8DCD1}"/>
    <hyperlink ref="F29" location="ESGC!A1" display="ESGC" xr:uid="{A85BE45E-9961-445D-A461-30C6C0D9589C}"/>
    <hyperlink ref="C55" location="'REM1'!A1" display="REM1" xr:uid="{6F8275EC-6C7D-44C5-956F-1E1F27B6369C}"/>
    <hyperlink ref="C56" location="'REM2'!A1" display="REM2" xr:uid="{29E882BF-1D28-412D-8742-EC0938F27241}"/>
    <hyperlink ref="C57" location="'REM3'!A1" display="REM3" xr:uid="{71E97923-7E30-4BBE-8381-71F940320153}"/>
    <hyperlink ref="C58" location="'REM4'!A1" display="REM4" xr:uid="{18F50EA1-FE63-45B9-AD38-D42EA66A09FF}"/>
    <hyperlink ref="C59" location="'REM5'!A1" display="REM5" xr:uid="{D71F77C4-1F3E-441A-A4D1-AC4C5E68643C}"/>
    <hyperlink ref="C74" location="'KM2'!A1" display="KM2" xr:uid="{4F403677-5FD1-49C6-AF48-6006513D8BD5}"/>
    <hyperlink ref="C75" location="TLAC1!A1" display="TLAC1" xr:uid="{32EDCECE-8848-46A9-9961-E3F833F55FF5}"/>
    <hyperlink ref="C68" location="'ESG2'!A1" display="ESG2" xr:uid="{5BE14FC8-14B4-4382-988B-52C5985E71A2}"/>
    <hyperlink ref="C69" location="'ESG3'!A1" display="ESG3" xr:uid="{B9C606EF-8DB1-4E3E-BF3E-3EF95D96D777}"/>
    <hyperlink ref="C70" location="'ESG4'!A1" display="ESG4" xr:uid="{34230CDE-C2CB-4B4D-A24D-FEB68C2B9822}"/>
    <hyperlink ref="C71" location="'ESG5'!A1" display="ESG5" xr:uid="{984711A0-2CD7-4717-89FA-F8BB3DCDDC3D}"/>
    <hyperlink ref="C72" location="'ESG10'!A1" display="ESG10" xr:uid="{81E047E2-C737-486F-A4C4-7490235BC4AB}"/>
    <hyperlink ref="C24" location="'CMS1'!A1" display="CMS1" xr:uid="{E01F34E4-451D-476A-8956-B3DF9CB2464A}"/>
    <hyperlink ref="C25" location="'CMS2'!A1" display="CMS2" xr:uid="{7002F37D-8806-4879-A4D8-CC3740D3A47E}"/>
  </hyperlinks>
  <pageMargins left="0.70866141732283472" right="0.70866141732283472" top="0.74803149606299213" bottom="0.74803149606299213" header="0.31496062992125984" footer="0.31496062992125984"/>
  <pageSetup paperSize="9" scale="69" orientation="portrait" verticalDpi="598" r:id="rId1"/>
  <headerFooter>
    <oddFooter>&amp;C_x000D_&amp;1#&amp;"Calibri"&amp;10&amp;K000000 Internal Information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tabColor rgb="FFFFFFFF"/>
    <pageSetUpPr fitToPage="1"/>
  </sheetPr>
  <dimension ref="B1:D10"/>
  <sheetViews>
    <sheetView showRowColHeaders="0" workbookViewId="0">
      <selection activeCell="B18" sqref="B18"/>
    </sheetView>
  </sheetViews>
  <sheetFormatPr defaultColWidth="9" defaultRowHeight="14.4"/>
  <cols>
    <col min="1" max="1" width="2.5546875" style="342" customWidth="1"/>
    <col min="2" max="2" width="51" style="342" bestFit="1" customWidth="1"/>
    <col min="3" max="3" width="4.5546875" style="342" bestFit="1" customWidth="1"/>
    <col min="4" max="4" width="150.5546875" style="342" customWidth="1"/>
    <col min="5" max="16384" width="9" style="342"/>
  </cols>
  <sheetData>
    <row r="1" spans="2:4" ht="10.199999999999999" customHeight="1"/>
    <row r="2" spans="2:4" ht="28.2" customHeight="1">
      <c r="B2" s="715" t="s">
        <v>1278</v>
      </c>
      <c r="C2" s="716"/>
      <c r="D2" s="716"/>
    </row>
    <row r="3" spans="2:4" ht="14.7" customHeight="1">
      <c r="B3" s="388"/>
      <c r="C3" s="388"/>
    </row>
    <row r="4" spans="2:4" ht="14.7" customHeight="1">
      <c r="B4" s="388"/>
      <c r="C4" s="388"/>
    </row>
    <row r="5" spans="2:4">
      <c r="D5" s="280" t="s">
        <v>583</v>
      </c>
    </row>
    <row r="6" spans="2:4">
      <c r="C6" s="245" t="s">
        <v>503</v>
      </c>
      <c r="D6" s="184" t="s">
        <v>584</v>
      </c>
    </row>
    <row r="7" spans="2:4" ht="90" customHeight="1">
      <c r="B7" s="314" t="s">
        <v>1279</v>
      </c>
      <c r="C7" s="31" t="s">
        <v>504</v>
      </c>
      <c r="D7" s="265" t="s">
        <v>2589</v>
      </c>
    </row>
    <row r="8" spans="2:4" ht="43.2">
      <c r="B8" s="314" t="s">
        <v>1280</v>
      </c>
      <c r="C8" s="31" t="s">
        <v>505</v>
      </c>
      <c r="D8" s="268" t="s">
        <v>1281</v>
      </c>
    </row>
    <row r="9" spans="2:4" ht="72">
      <c r="B9" s="314" t="s">
        <v>1282</v>
      </c>
      <c r="C9" s="31" t="s">
        <v>506</v>
      </c>
      <c r="D9" s="265" t="s">
        <v>2590</v>
      </c>
    </row>
    <row r="10" spans="2:4" ht="90" customHeight="1">
      <c r="B10" s="314" t="s">
        <v>1283</v>
      </c>
      <c r="C10" s="31" t="s">
        <v>527</v>
      </c>
      <c r="D10" s="268" t="s">
        <v>1284</v>
      </c>
    </row>
  </sheetData>
  <mergeCells count="1">
    <mergeCell ref="B2:D2"/>
  </mergeCells>
  <pageMargins left="0.70866141732283472" right="0.70866141732283472" top="0.74803149606299213" bottom="0.74803149606299213" header="0.31496062992125984" footer="0.31496062992125984"/>
  <pageSetup paperSize="9" scale="62" orientation="landscape" r:id="rId1"/>
  <headerFooter>
    <oddHeader>&amp;CEN
Annex XV</oddHeader>
    <oddFooter>&amp;C&amp;"Calibri"&amp;11&amp;K000000&amp;P_x000D_&amp;1#&amp;"Calibri"&amp;10&amp;K000000 Internal Information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26CA9-C82A-4E4D-8A45-BA7F0ADA0299}">
  <sheetPr codeName="Sheet71">
    <tabColor rgb="FFFFFFFF"/>
    <pageSetUpPr fitToPage="1"/>
  </sheetPr>
  <dimension ref="B1:D11"/>
  <sheetViews>
    <sheetView showRowColHeaders="0" workbookViewId="0">
      <selection activeCell="B18" sqref="B18"/>
    </sheetView>
  </sheetViews>
  <sheetFormatPr defaultColWidth="9" defaultRowHeight="14.4"/>
  <cols>
    <col min="1" max="1" width="2.5546875" style="342" customWidth="1"/>
    <col min="2" max="2" width="17.5546875" style="342" customWidth="1"/>
    <col min="3" max="3" width="4.5546875" style="342" bestFit="1" customWidth="1"/>
    <col min="4" max="4" width="150.5546875" style="342" customWidth="1"/>
    <col min="5" max="16384" width="9" style="342"/>
  </cols>
  <sheetData>
    <row r="1" spans="2:4" ht="10.199999999999999" customHeight="1"/>
    <row r="2" spans="2:4" ht="28.2" customHeight="1">
      <c r="B2" s="715" t="s">
        <v>2071</v>
      </c>
      <c r="C2" s="716"/>
      <c r="D2" s="716"/>
    </row>
    <row r="3" spans="2:4" ht="14.7" customHeight="1">
      <c r="B3" s="388"/>
      <c r="C3" s="388"/>
    </row>
    <row r="4" spans="2:4" ht="14.7" customHeight="1">
      <c r="B4" s="388"/>
      <c r="C4" s="388"/>
    </row>
    <row r="5" spans="2:4">
      <c r="D5" s="280" t="s">
        <v>583</v>
      </c>
    </row>
    <row r="6" spans="2:4">
      <c r="C6" s="245" t="s">
        <v>503</v>
      </c>
      <c r="D6" s="184" t="s">
        <v>584</v>
      </c>
    </row>
    <row r="7" spans="2:4" ht="90" customHeight="1">
      <c r="B7" s="280" t="s">
        <v>2072</v>
      </c>
      <c r="C7" s="186" t="s">
        <v>504</v>
      </c>
      <c r="D7" s="265" t="s">
        <v>2591</v>
      </c>
    </row>
    <row r="8" spans="2:4" ht="28.8">
      <c r="B8" s="280" t="s">
        <v>2073</v>
      </c>
      <c r="C8" s="186" t="s">
        <v>505</v>
      </c>
      <c r="D8" s="22" t="s">
        <v>2592</v>
      </c>
    </row>
    <row r="9" spans="2:4">
      <c r="B9" s="280" t="s">
        <v>2074</v>
      </c>
      <c r="C9" s="186" t="s">
        <v>506</v>
      </c>
      <c r="D9" s="265" t="s">
        <v>2593</v>
      </c>
    </row>
    <row r="10" spans="2:4" ht="90" customHeight="1">
      <c r="B10" s="280" t="s">
        <v>2075</v>
      </c>
      <c r="C10" s="186" t="s">
        <v>527</v>
      </c>
      <c r="D10" s="22" t="s">
        <v>2076</v>
      </c>
    </row>
    <row r="11" spans="2:4" ht="28.8">
      <c r="B11" s="280" t="s">
        <v>2077</v>
      </c>
      <c r="C11" s="186" t="s">
        <v>528</v>
      </c>
      <c r="D11" s="266" t="s">
        <v>2594</v>
      </c>
    </row>
  </sheetData>
  <mergeCells count="1">
    <mergeCell ref="B2:D2"/>
  </mergeCells>
  <pageMargins left="0.70866141732283472" right="0.70866141732283472" top="0.74803149606299213" bottom="0.74803149606299213" header="0.31496062992125984" footer="0.31496062992125984"/>
  <pageSetup paperSize="9" scale="74" orientation="landscape" r:id="rId1"/>
  <headerFooter>
    <oddHeader>&amp;CEN
Annex XV</oddHeader>
    <oddFooter>&amp;C&amp;"Calibri"&amp;11&amp;K000000&amp;P_x000D_&amp;1#&amp;"Calibri"&amp;10&amp;K000000 Internal Information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91B1-E3B1-41B2-814B-0C6BDEE7EEB3}">
  <sheetPr codeName="Sheet72">
    <tabColor rgb="FFFFFFFF"/>
    <pageSetUpPr fitToPage="1"/>
  </sheetPr>
  <dimension ref="B1:D10"/>
  <sheetViews>
    <sheetView showRowColHeaders="0" workbookViewId="0">
      <selection activeCell="B18" sqref="B18"/>
    </sheetView>
  </sheetViews>
  <sheetFormatPr defaultColWidth="9" defaultRowHeight="14.4"/>
  <cols>
    <col min="1" max="1" width="2.5546875" style="342" customWidth="1"/>
    <col min="2" max="2" width="16.6640625" style="342" bestFit="1" customWidth="1"/>
    <col min="3" max="3" width="4.5546875" style="342" bestFit="1" customWidth="1"/>
    <col min="4" max="4" width="150.5546875" style="342" customWidth="1"/>
    <col min="5" max="16384" width="9" style="342"/>
  </cols>
  <sheetData>
    <row r="1" spans="2:4" ht="10.199999999999999" customHeight="1"/>
    <row r="2" spans="2:4" ht="28.2" customHeight="1">
      <c r="B2" s="715" t="s">
        <v>2078</v>
      </c>
      <c r="C2" s="716"/>
      <c r="D2" s="716"/>
    </row>
    <row r="3" spans="2:4" ht="14.7" customHeight="1">
      <c r="B3" s="388"/>
      <c r="C3" s="388"/>
    </row>
    <row r="4" spans="2:4" ht="14.7" customHeight="1">
      <c r="B4" s="388"/>
      <c r="C4" s="388"/>
    </row>
    <row r="5" spans="2:4">
      <c r="D5" s="280" t="s">
        <v>583</v>
      </c>
    </row>
    <row r="6" spans="2:4">
      <c r="C6" s="245" t="s">
        <v>503</v>
      </c>
      <c r="D6" s="184" t="s">
        <v>584</v>
      </c>
    </row>
    <row r="7" spans="2:4" ht="90" customHeight="1">
      <c r="B7" s="314" t="s">
        <v>2079</v>
      </c>
      <c r="C7" s="32" t="s">
        <v>504</v>
      </c>
      <c r="D7" s="265" t="s">
        <v>2595</v>
      </c>
    </row>
    <row r="8" spans="2:4" ht="28.8">
      <c r="B8" s="314" t="s">
        <v>2080</v>
      </c>
      <c r="C8" s="32" t="s">
        <v>505</v>
      </c>
      <c r="D8" s="22" t="s">
        <v>2081</v>
      </c>
    </row>
    <row r="9" spans="2:4" ht="28.8">
      <c r="B9" s="314" t="s">
        <v>2082</v>
      </c>
      <c r="C9" s="32" t="s">
        <v>506</v>
      </c>
      <c r="D9" s="265" t="s">
        <v>2596</v>
      </c>
    </row>
    <row r="10" spans="2:4" ht="90" customHeight="1">
      <c r="B10" s="314" t="s">
        <v>2083</v>
      </c>
      <c r="C10" s="32" t="s">
        <v>527</v>
      </c>
      <c r="D10" s="22" t="s">
        <v>2596</v>
      </c>
    </row>
  </sheetData>
  <mergeCells count="1">
    <mergeCell ref="B2:D2"/>
  </mergeCells>
  <pageMargins left="0.70866141732283472" right="0.70866141732283472" top="0.74803149606299213" bottom="0.74803149606299213" header="0.31496062992125984" footer="0.31496062992125984"/>
  <pageSetup paperSize="9" scale="75" orientation="landscape" r:id="rId1"/>
  <headerFooter>
    <oddHeader>&amp;CEN
Annex XV</oddHeader>
    <oddFooter>&amp;C&amp;"Calibri"&amp;11&amp;K000000&amp;P_x000D_&amp;1#&amp;"Calibri"&amp;10&amp;K000000 Internal Information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8168-C32E-4B02-AC48-943ACA5711CB}">
  <sheetPr codeName="Sheet17">
    <tabColor rgb="FFFFFFFF"/>
    <pageSetUpPr fitToPage="1"/>
  </sheetPr>
  <dimension ref="A1:R31"/>
  <sheetViews>
    <sheetView showRowColHeaders="0" workbookViewId="0">
      <selection activeCell="B18" sqref="B18"/>
    </sheetView>
  </sheetViews>
  <sheetFormatPr defaultColWidth="9" defaultRowHeight="14.4"/>
  <cols>
    <col min="1" max="1" width="2.5546875" style="342" customWidth="1"/>
    <col min="2" max="2" width="50.6640625" style="342" customWidth="1"/>
    <col min="3" max="3" width="7.5546875" style="342" customWidth="1"/>
    <col min="4" max="18" width="18.5546875" style="342" customWidth="1"/>
    <col min="19" max="16384" width="9" style="342"/>
  </cols>
  <sheetData>
    <row r="1" spans="1:18" ht="10.199999999999999" customHeight="1">
      <c r="C1" s="374"/>
    </row>
    <row r="2" spans="1:18" ht="28.2" customHeight="1">
      <c r="A2" s="349"/>
      <c r="B2" s="715" t="s">
        <v>1285</v>
      </c>
      <c r="C2" s="716"/>
      <c r="D2" s="716"/>
      <c r="E2" s="716"/>
      <c r="F2" s="716"/>
      <c r="G2" s="716"/>
      <c r="H2" s="716"/>
      <c r="I2" s="716"/>
      <c r="J2" s="741"/>
      <c r="K2" s="741"/>
      <c r="L2" s="741"/>
      <c r="M2" s="741"/>
      <c r="N2" s="741"/>
      <c r="O2" s="741"/>
      <c r="P2" s="741"/>
      <c r="Q2" s="741"/>
      <c r="R2" s="741"/>
    </row>
    <row r="3" spans="1:18" ht="14.7" customHeight="1">
      <c r="A3" s="349"/>
      <c r="B3" s="388"/>
      <c r="C3" s="349"/>
    </row>
    <row r="4" spans="1:18">
      <c r="A4" s="348"/>
      <c r="B4" s="348"/>
      <c r="C4" s="348"/>
    </row>
    <row r="5" spans="1:18" ht="15" customHeight="1">
      <c r="A5" s="348"/>
      <c r="B5" s="348"/>
      <c r="C5" s="348"/>
      <c r="D5" s="749" t="s">
        <v>1286</v>
      </c>
      <c r="E5" s="750"/>
      <c r="F5" s="750"/>
      <c r="G5" s="750"/>
      <c r="H5" s="750"/>
      <c r="I5" s="755"/>
      <c r="J5" s="749" t="s">
        <v>1287</v>
      </c>
      <c r="K5" s="750"/>
      <c r="L5" s="750"/>
      <c r="M5" s="750"/>
      <c r="N5" s="750"/>
      <c r="O5" s="755"/>
      <c r="P5" s="719" t="s">
        <v>1288</v>
      </c>
      <c r="Q5" s="717" t="s">
        <v>1289</v>
      </c>
      <c r="R5" s="725"/>
    </row>
    <row r="6" spans="1:18" ht="15" customHeight="1">
      <c r="A6" s="348"/>
      <c r="B6" s="348"/>
      <c r="C6" s="348"/>
      <c r="D6" s="756" t="s">
        <v>1290</v>
      </c>
      <c r="E6" s="750"/>
      <c r="F6" s="755"/>
      <c r="G6" s="756" t="s">
        <v>1291</v>
      </c>
      <c r="H6" s="750"/>
      <c r="I6" s="755"/>
      <c r="J6" s="726" t="s">
        <v>1292</v>
      </c>
      <c r="K6" s="718"/>
      <c r="L6" s="725"/>
      <c r="M6" s="726" t="s">
        <v>1293</v>
      </c>
      <c r="N6" s="718"/>
      <c r="O6" s="725"/>
      <c r="P6" s="742"/>
      <c r="Q6" s="719" t="s">
        <v>1294</v>
      </c>
      <c r="R6" s="719" t="s">
        <v>1295</v>
      </c>
    </row>
    <row r="7" spans="1:18">
      <c r="A7" s="348"/>
      <c r="B7" s="348"/>
      <c r="C7" s="348"/>
      <c r="D7" s="325"/>
      <c r="E7" s="280" t="s">
        <v>1296</v>
      </c>
      <c r="F7" s="280" t="s">
        <v>1297</v>
      </c>
      <c r="G7" s="325"/>
      <c r="H7" s="280" t="s">
        <v>1297</v>
      </c>
      <c r="I7" s="280" t="s">
        <v>1298</v>
      </c>
      <c r="J7" s="325"/>
      <c r="K7" s="280" t="s">
        <v>1296</v>
      </c>
      <c r="L7" s="280" t="s">
        <v>1297</v>
      </c>
      <c r="M7" s="325"/>
      <c r="N7" s="280" t="s">
        <v>1297</v>
      </c>
      <c r="O7" s="280" t="s">
        <v>1298</v>
      </c>
      <c r="P7" s="720"/>
      <c r="Q7" s="720"/>
      <c r="R7" s="720"/>
    </row>
    <row r="8" spans="1:18">
      <c r="A8" s="348"/>
      <c r="B8" s="348"/>
      <c r="C8" s="32" t="s">
        <v>503</v>
      </c>
      <c r="D8" s="186" t="s">
        <v>504</v>
      </c>
      <c r="E8" s="186" t="s">
        <v>505</v>
      </c>
      <c r="F8" s="186" t="s">
        <v>506</v>
      </c>
      <c r="G8" s="186" t="s">
        <v>527</v>
      </c>
      <c r="H8" s="186" t="s">
        <v>528</v>
      </c>
      <c r="I8" s="186" t="s">
        <v>590</v>
      </c>
      <c r="J8" s="186" t="s">
        <v>592</v>
      </c>
      <c r="K8" s="186" t="s">
        <v>704</v>
      </c>
      <c r="L8" s="186" t="s">
        <v>1028</v>
      </c>
      <c r="M8" s="186" t="s">
        <v>1029</v>
      </c>
      <c r="N8" s="186" t="s">
        <v>1030</v>
      </c>
      <c r="O8" s="186" t="s">
        <v>1031</v>
      </c>
      <c r="P8" s="186" t="s">
        <v>1032</v>
      </c>
      <c r="Q8" s="186" t="s">
        <v>1299</v>
      </c>
      <c r="R8" s="186" t="s">
        <v>1300</v>
      </c>
    </row>
    <row r="9" spans="1:18">
      <c r="B9" s="95" t="s">
        <v>1301</v>
      </c>
      <c r="C9" s="229" t="s">
        <v>1302</v>
      </c>
      <c r="D9" s="292">
        <v>3386792339.8210001</v>
      </c>
      <c r="E9" s="292">
        <v>3386792339.8210001</v>
      </c>
      <c r="F9" s="292"/>
      <c r="G9" s="292"/>
      <c r="H9" s="292"/>
      <c r="I9" s="292"/>
      <c r="J9" s="292"/>
      <c r="K9" s="292"/>
      <c r="L9" s="292"/>
      <c r="M9" s="292"/>
      <c r="N9" s="292"/>
      <c r="O9" s="292"/>
      <c r="P9" s="292"/>
      <c r="Q9" s="292"/>
      <c r="R9" s="292"/>
    </row>
    <row r="10" spans="1:18">
      <c r="B10" s="95" t="s">
        <v>1303</v>
      </c>
      <c r="C10" s="229" t="s">
        <v>1304</v>
      </c>
      <c r="D10" s="292">
        <v>50924722093.676598</v>
      </c>
      <c r="E10" s="292">
        <v>46928571857.5168</v>
      </c>
      <c r="F10" s="292">
        <v>3926256142.9141002</v>
      </c>
      <c r="G10" s="292">
        <v>599133533.79929996</v>
      </c>
      <c r="H10" s="292"/>
      <c r="I10" s="292">
        <v>546248981.95930004</v>
      </c>
      <c r="J10" s="292">
        <v>-73970299.109999999</v>
      </c>
      <c r="K10" s="292">
        <v>-30446394.77</v>
      </c>
      <c r="L10" s="292">
        <v>-43243822.700000003</v>
      </c>
      <c r="M10" s="292">
        <v>-134628426.97</v>
      </c>
      <c r="N10" s="292"/>
      <c r="O10" s="292">
        <v>-118391829.51000001</v>
      </c>
      <c r="P10" s="292"/>
      <c r="Q10" s="292">
        <v>44890113168.6838</v>
      </c>
      <c r="R10" s="292">
        <v>418920081.95609999</v>
      </c>
    </row>
    <row r="11" spans="1:18">
      <c r="B11" s="230" t="s">
        <v>1305</v>
      </c>
      <c r="C11" s="229" t="s">
        <v>1306</v>
      </c>
      <c r="D11" s="292"/>
      <c r="E11" s="292"/>
      <c r="F11" s="292"/>
      <c r="G11" s="292"/>
      <c r="H11" s="292"/>
      <c r="I11" s="292"/>
      <c r="J11" s="292"/>
      <c r="K11" s="292"/>
      <c r="L11" s="292"/>
      <c r="M11" s="292"/>
      <c r="N11" s="292"/>
      <c r="O11" s="292"/>
      <c r="P11" s="292"/>
      <c r="Q11" s="292"/>
      <c r="R11" s="292"/>
    </row>
    <row r="12" spans="1:18">
      <c r="B12" s="230" t="s">
        <v>1307</v>
      </c>
      <c r="C12" s="229" t="s">
        <v>1308</v>
      </c>
      <c r="D12" s="292">
        <v>2663687.6582999998</v>
      </c>
      <c r="E12" s="292">
        <v>2326526.3821</v>
      </c>
      <c r="F12" s="292">
        <v>305592.47619999998</v>
      </c>
      <c r="G12" s="292">
        <v>7.48</v>
      </c>
      <c r="H12" s="292"/>
      <c r="I12" s="292">
        <v>7.48</v>
      </c>
      <c r="J12" s="292">
        <v>-13320</v>
      </c>
      <c r="K12" s="292">
        <v>-2560.25</v>
      </c>
      <c r="L12" s="292">
        <v>-4220.37</v>
      </c>
      <c r="M12" s="292">
        <v>-1.04</v>
      </c>
      <c r="N12" s="292"/>
      <c r="O12" s="292">
        <v>-1.04</v>
      </c>
      <c r="P12" s="292"/>
      <c r="Q12" s="292"/>
      <c r="R12" s="292"/>
    </row>
    <row r="13" spans="1:18">
      <c r="B13" s="230" t="s">
        <v>1309</v>
      </c>
      <c r="C13" s="229" t="s">
        <v>1310</v>
      </c>
      <c r="D13" s="292">
        <v>780809641.49699998</v>
      </c>
      <c r="E13" s="292">
        <v>780809641.49699998</v>
      </c>
      <c r="F13" s="292"/>
      <c r="G13" s="292"/>
      <c r="H13" s="292"/>
      <c r="I13" s="292"/>
      <c r="J13" s="292">
        <v>-104.92</v>
      </c>
      <c r="K13" s="292">
        <v>-104.92</v>
      </c>
      <c r="L13" s="292"/>
      <c r="M13" s="292"/>
      <c r="N13" s="292"/>
      <c r="O13" s="292"/>
      <c r="P13" s="292"/>
      <c r="Q13" s="292"/>
      <c r="R13" s="292"/>
    </row>
    <row r="14" spans="1:18">
      <c r="B14" s="230" t="s">
        <v>1311</v>
      </c>
      <c r="C14" s="229" t="s">
        <v>1312</v>
      </c>
      <c r="D14" s="292">
        <v>489803327.36849999</v>
      </c>
      <c r="E14" s="292">
        <v>456850177.50349998</v>
      </c>
      <c r="F14" s="292">
        <v>30030258.265000001</v>
      </c>
      <c r="G14" s="292">
        <v>10174777.1842</v>
      </c>
      <c r="H14" s="292"/>
      <c r="I14" s="292">
        <v>7626829.6442</v>
      </c>
      <c r="J14" s="292">
        <v>-664410.9</v>
      </c>
      <c r="K14" s="292">
        <v>-181791.18</v>
      </c>
      <c r="L14" s="292">
        <v>-482043.4</v>
      </c>
      <c r="M14" s="292">
        <v>-4099103.19</v>
      </c>
      <c r="N14" s="292"/>
      <c r="O14" s="292">
        <v>-2761626.82</v>
      </c>
      <c r="P14" s="292"/>
      <c r="Q14" s="292">
        <v>292628624.38</v>
      </c>
      <c r="R14" s="292">
        <v>5536202.6299999999</v>
      </c>
    </row>
    <row r="15" spans="1:18">
      <c r="B15" s="230" t="s">
        <v>1313</v>
      </c>
      <c r="C15" s="229" t="s">
        <v>1314</v>
      </c>
      <c r="D15" s="292">
        <v>6135583264.5679998</v>
      </c>
      <c r="E15" s="292">
        <v>5552918685.4216003</v>
      </c>
      <c r="F15" s="292">
        <v>571925363.17639995</v>
      </c>
      <c r="G15" s="292">
        <v>169305977.0176</v>
      </c>
      <c r="H15" s="292"/>
      <c r="I15" s="292">
        <v>157461578.6476</v>
      </c>
      <c r="J15" s="292">
        <v>-16101305.93</v>
      </c>
      <c r="K15" s="292">
        <v>-7726698.3799999999</v>
      </c>
      <c r="L15" s="292">
        <v>-8252807.3300000001</v>
      </c>
      <c r="M15" s="292">
        <v>-52415366.969999999</v>
      </c>
      <c r="N15" s="292"/>
      <c r="O15" s="292">
        <v>-49409589.780000001</v>
      </c>
      <c r="P15" s="292"/>
      <c r="Q15" s="292">
        <v>4490718605.6569996</v>
      </c>
      <c r="R15" s="292">
        <v>94580517.290000007</v>
      </c>
    </row>
    <row r="16" spans="1:18">
      <c r="B16" s="95" t="s">
        <v>1315</v>
      </c>
      <c r="C16" s="229" t="s">
        <v>1316</v>
      </c>
      <c r="D16" s="292">
        <v>6046642296.3661003</v>
      </c>
      <c r="E16" s="292">
        <v>5478410224.4955997</v>
      </c>
      <c r="F16" s="292">
        <v>557492855.90050006</v>
      </c>
      <c r="G16" s="292">
        <v>167135129.82030001</v>
      </c>
      <c r="H16" s="292"/>
      <c r="I16" s="292">
        <v>155685300.12029999</v>
      </c>
      <c r="J16" s="292">
        <v>-14868702.09</v>
      </c>
      <c r="K16" s="292">
        <v>-6824853.8600000003</v>
      </c>
      <c r="L16" s="292">
        <v>-7922048.0099999998</v>
      </c>
      <c r="M16" s="292">
        <v>-51510601.32</v>
      </c>
      <c r="N16" s="292"/>
      <c r="O16" s="292">
        <v>-48504824.130000003</v>
      </c>
      <c r="P16" s="292"/>
      <c r="Q16" s="292">
        <v>4414658209.1669998</v>
      </c>
      <c r="R16" s="292">
        <v>93781553.930000007</v>
      </c>
    </row>
    <row r="17" spans="2:18">
      <c r="B17" s="230" t="s">
        <v>1317</v>
      </c>
      <c r="C17" s="229" t="s">
        <v>1318</v>
      </c>
      <c r="D17" s="292">
        <v>43515862172.584801</v>
      </c>
      <c r="E17" s="292">
        <v>40135666826.712601</v>
      </c>
      <c r="F17" s="292">
        <v>3323994928.9965</v>
      </c>
      <c r="G17" s="292">
        <v>419652772.11750001</v>
      </c>
      <c r="H17" s="292"/>
      <c r="I17" s="292">
        <v>381160566.1875</v>
      </c>
      <c r="J17" s="292">
        <v>-57191157.359999999</v>
      </c>
      <c r="K17" s="292">
        <v>-22535240.039999999</v>
      </c>
      <c r="L17" s="292">
        <v>-34504751.600000001</v>
      </c>
      <c r="M17" s="292">
        <v>-78113955.769999996</v>
      </c>
      <c r="N17" s="292"/>
      <c r="O17" s="292">
        <v>-66220611.869999997</v>
      </c>
      <c r="P17" s="292"/>
      <c r="Q17" s="292">
        <v>40106765938.646797</v>
      </c>
      <c r="R17" s="292">
        <v>318803362.03609997</v>
      </c>
    </row>
    <row r="18" spans="2:18">
      <c r="B18" s="95" t="s">
        <v>1319</v>
      </c>
      <c r="C18" s="229" t="s">
        <v>1320</v>
      </c>
      <c r="D18" s="292">
        <v>3910264002</v>
      </c>
      <c r="E18" s="292">
        <v>3905669233.8600001</v>
      </c>
      <c r="F18" s="292"/>
      <c r="G18" s="292"/>
      <c r="H18" s="292"/>
      <c r="I18" s="292"/>
      <c r="J18" s="292">
        <v>-157240.43</v>
      </c>
      <c r="K18" s="292">
        <v>-157240.43</v>
      </c>
      <c r="L18" s="292"/>
      <c r="M18" s="292"/>
      <c r="N18" s="292"/>
      <c r="O18" s="292"/>
      <c r="P18" s="292"/>
      <c r="Q18" s="292"/>
      <c r="R18" s="292"/>
    </row>
    <row r="19" spans="2:18">
      <c r="B19" s="230" t="s">
        <v>1305</v>
      </c>
      <c r="C19" s="229" t="s">
        <v>1321</v>
      </c>
      <c r="D19" s="292"/>
      <c r="E19" s="292"/>
      <c r="F19" s="292"/>
      <c r="G19" s="292"/>
      <c r="H19" s="292"/>
      <c r="I19" s="292"/>
      <c r="J19" s="292"/>
      <c r="K19" s="292"/>
      <c r="L19" s="292"/>
      <c r="M19" s="292"/>
      <c r="N19" s="292"/>
      <c r="O19" s="292"/>
      <c r="P19" s="292"/>
      <c r="Q19" s="292"/>
      <c r="R19" s="292"/>
    </row>
    <row r="20" spans="2:18">
      <c r="B20" s="230" t="s">
        <v>1307</v>
      </c>
      <c r="C20" s="229" t="s">
        <v>1322</v>
      </c>
      <c r="D20" s="292">
        <v>3285815895.2399998</v>
      </c>
      <c r="E20" s="292">
        <v>3281221127.0999999</v>
      </c>
      <c r="F20" s="292"/>
      <c r="G20" s="292"/>
      <c r="H20" s="292"/>
      <c r="I20" s="292"/>
      <c r="J20" s="292">
        <v>-102276.27</v>
      </c>
      <c r="K20" s="292">
        <v>-102276.27</v>
      </c>
      <c r="L20" s="292"/>
      <c r="M20" s="292"/>
      <c r="N20" s="292"/>
      <c r="O20" s="292"/>
      <c r="P20" s="292"/>
      <c r="Q20" s="292"/>
      <c r="R20" s="292"/>
    </row>
    <row r="21" spans="2:18">
      <c r="B21" s="230" t="s">
        <v>1309</v>
      </c>
      <c r="C21" s="229" t="s">
        <v>1323</v>
      </c>
      <c r="D21" s="292">
        <v>506509016.13</v>
      </c>
      <c r="E21" s="292">
        <v>506509016.13</v>
      </c>
      <c r="F21" s="292"/>
      <c r="G21" s="292"/>
      <c r="H21" s="292"/>
      <c r="I21" s="292"/>
      <c r="J21" s="292">
        <v>-54542.9</v>
      </c>
      <c r="K21" s="292">
        <v>-54542.9</v>
      </c>
      <c r="L21" s="292"/>
      <c r="M21" s="292"/>
      <c r="N21" s="292"/>
      <c r="O21" s="292"/>
      <c r="P21" s="292"/>
      <c r="Q21" s="292"/>
      <c r="R21" s="292"/>
    </row>
    <row r="22" spans="2:18">
      <c r="B22" s="230" t="s">
        <v>1311</v>
      </c>
      <c r="C22" s="229" t="s">
        <v>1324</v>
      </c>
      <c r="D22" s="292">
        <v>117939090.63</v>
      </c>
      <c r="E22" s="292">
        <v>117939090.63</v>
      </c>
      <c r="F22" s="292"/>
      <c r="G22" s="292"/>
      <c r="H22" s="292"/>
      <c r="I22" s="292"/>
      <c r="J22" s="292">
        <v>-421.26</v>
      </c>
      <c r="K22" s="292">
        <v>-421.26</v>
      </c>
      <c r="L22" s="292"/>
      <c r="M22" s="292"/>
      <c r="N22" s="292"/>
      <c r="O22" s="292"/>
      <c r="P22" s="292"/>
      <c r="Q22" s="292"/>
      <c r="R22" s="292"/>
    </row>
    <row r="23" spans="2:18">
      <c r="B23" s="230" t="s">
        <v>1313</v>
      </c>
      <c r="C23" s="229" t="s">
        <v>1325</v>
      </c>
      <c r="D23" s="292"/>
      <c r="E23" s="292"/>
      <c r="F23" s="292"/>
      <c r="G23" s="292"/>
      <c r="H23" s="292"/>
      <c r="I23" s="292"/>
      <c r="J23" s="292"/>
      <c r="K23" s="292"/>
      <c r="L23" s="292"/>
      <c r="M23" s="292"/>
      <c r="N23" s="292"/>
      <c r="O23" s="292"/>
      <c r="P23" s="292"/>
      <c r="Q23" s="292"/>
      <c r="R23" s="292"/>
    </row>
    <row r="24" spans="2:18">
      <c r="B24" s="95" t="s">
        <v>1326</v>
      </c>
      <c r="C24" s="229" t="s">
        <v>1327</v>
      </c>
      <c r="D24" s="292">
        <v>2454543963.5300002</v>
      </c>
      <c r="E24" s="292">
        <v>2353110437.1700001</v>
      </c>
      <c r="F24" s="292">
        <v>100856112.56</v>
      </c>
      <c r="G24" s="292">
        <v>7002228.9299999997</v>
      </c>
      <c r="H24" s="292">
        <v>630585</v>
      </c>
      <c r="I24" s="292">
        <v>6330286.1699999999</v>
      </c>
      <c r="J24" s="292">
        <v>2268995.77</v>
      </c>
      <c r="K24" s="292">
        <v>1100803.3999999999</v>
      </c>
      <c r="L24" s="292">
        <v>1318192.3700000001</v>
      </c>
      <c r="M24" s="292"/>
      <c r="N24" s="292"/>
      <c r="O24" s="292"/>
      <c r="P24" s="120"/>
      <c r="Q24" s="292">
        <v>15823869</v>
      </c>
      <c r="R24" s="292">
        <v>211609</v>
      </c>
    </row>
    <row r="25" spans="2:18">
      <c r="B25" s="230" t="s">
        <v>1305</v>
      </c>
      <c r="C25" s="229" t="s">
        <v>1328</v>
      </c>
      <c r="D25" s="292"/>
      <c r="E25" s="292"/>
      <c r="F25" s="292"/>
      <c r="G25" s="292"/>
      <c r="H25" s="292"/>
      <c r="I25" s="292"/>
      <c r="J25" s="292"/>
      <c r="K25" s="292"/>
      <c r="L25" s="292"/>
      <c r="M25" s="292"/>
      <c r="N25" s="292"/>
      <c r="O25" s="292"/>
      <c r="P25" s="120"/>
      <c r="Q25" s="292"/>
      <c r="R25" s="292"/>
    </row>
    <row r="26" spans="2:18">
      <c r="B26" s="230" t="s">
        <v>1307</v>
      </c>
      <c r="C26" s="229" t="s">
        <v>1329</v>
      </c>
      <c r="D26" s="292">
        <v>525926.23</v>
      </c>
      <c r="E26" s="292">
        <v>471092.03</v>
      </c>
      <c r="F26" s="292">
        <v>54834.2</v>
      </c>
      <c r="G26" s="292"/>
      <c r="H26" s="292"/>
      <c r="I26" s="292"/>
      <c r="J26" s="292">
        <v>2983.1</v>
      </c>
      <c r="K26" s="292">
        <v>508.75</v>
      </c>
      <c r="L26" s="292">
        <v>2474.35</v>
      </c>
      <c r="M26" s="292"/>
      <c r="N26" s="292"/>
      <c r="O26" s="292"/>
      <c r="P26" s="120"/>
      <c r="Q26" s="292"/>
      <c r="R26" s="292"/>
    </row>
    <row r="27" spans="2:18">
      <c r="B27" s="230" t="s">
        <v>1309</v>
      </c>
      <c r="C27" s="229" t="s">
        <v>1330</v>
      </c>
      <c r="D27" s="292">
        <v>206556.68</v>
      </c>
      <c r="E27" s="292">
        <v>206556.68</v>
      </c>
      <c r="F27" s="292"/>
      <c r="G27" s="292"/>
      <c r="H27" s="292"/>
      <c r="I27" s="292"/>
      <c r="J27" s="292">
        <v>98.92</v>
      </c>
      <c r="K27" s="292">
        <v>98.92</v>
      </c>
      <c r="L27" s="292"/>
      <c r="M27" s="292"/>
      <c r="N27" s="292"/>
      <c r="O27" s="292"/>
      <c r="P27" s="120"/>
      <c r="Q27" s="292"/>
      <c r="R27" s="292"/>
    </row>
    <row r="28" spans="2:18">
      <c r="B28" s="230" t="s">
        <v>1311</v>
      </c>
      <c r="C28" s="229" t="s">
        <v>1331</v>
      </c>
      <c r="D28" s="292">
        <v>37007667</v>
      </c>
      <c r="E28" s="292">
        <v>35405564.710000001</v>
      </c>
      <c r="F28" s="292">
        <v>1502102.29</v>
      </c>
      <c r="G28" s="292">
        <v>53222.62</v>
      </c>
      <c r="H28" s="292"/>
      <c r="I28" s="292">
        <v>53222.62</v>
      </c>
      <c r="J28" s="292">
        <v>26230.46</v>
      </c>
      <c r="K28" s="292">
        <v>10237.35</v>
      </c>
      <c r="L28" s="292">
        <v>15993.11</v>
      </c>
      <c r="M28" s="292"/>
      <c r="N28" s="292"/>
      <c r="O28" s="292"/>
      <c r="P28" s="120"/>
      <c r="Q28" s="292">
        <v>220906</v>
      </c>
      <c r="R28" s="292"/>
    </row>
    <row r="29" spans="2:18">
      <c r="B29" s="230" t="s">
        <v>1313</v>
      </c>
      <c r="C29" s="229" t="s">
        <v>1332</v>
      </c>
      <c r="D29" s="292">
        <v>647095356.25</v>
      </c>
      <c r="E29" s="292">
        <v>625156807.63</v>
      </c>
      <c r="F29" s="292">
        <v>21688998.57</v>
      </c>
      <c r="G29" s="292">
        <v>5458017.0599999996</v>
      </c>
      <c r="H29" s="292">
        <v>594779</v>
      </c>
      <c r="I29" s="292">
        <v>4829730.2300000004</v>
      </c>
      <c r="J29" s="292">
        <v>593476.1</v>
      </c>
      <c r="K29" s="292">
        <v>296792.61</v>
      </c>
      <c r="L29" s="292">
        <v>296683.49</v>
      </c>
      <c r="M29" s="292"/>
      <c r="N29" s="292"/>
      <c r="O29" s="292"/>
      <c r="P29" s="120"/>
      <c r="Q29" s="292">
        <v>15387816</v>
      </c>
      <c r="R29" s="292">
        <v>197107</v>
      </c>
    </row>
    <row r="30" spans="2:18">
      <c r="B30" s="230" t="s">
        <v>1317</v>
      </c>
      <c r="C30" s="229" t="s">
        <v>1333</v>
      </c>
      <c r="D30" s="292">
        <v>1769708457.3699999</v>
      </c>
      <c r="E30" s="292">
        <v>1691870416.1199999</v>
      </c>
      <c r="F30" s="292">
        <v>77610177.5</v>
      </c>
      <c r="G30" s="292">
        <v>1490989.25</v>
      </c>
      <c r="H30" s="292">
        <v>35806</v>
      </c>
      <c r="I30" s="292">
        <v>1447333.32</v>
      </c>
      <c r="J30" s="292">
        <v>1646207.19</v>
      </c>
      <c r="K30" s="292">
        <v>793165.77</v>
      </c>
      <c r="L30" s="292">
        <v>1003041.42</v>
      </c>
      <c r="M30" s="292"/>
      <c r="N30" s="292"/>
      <c r="O30" s="292"/>
      <c r="P30" s="120"/>
      <c r="Q30" s="292">
        <v>215147</v>
      </c>
      <c r="R30" s="292">
        <v>14502</v>
      </c>
    </row>
    <row r="31" spans="2:18">
      <c r="B31" s="280" t="s">
        <v>525</v>
      </c>
      <c r="C31" s="231" t="s">
        <v>1334</v>
      </c>
      <c r="D31" s="322">
        <v>60676322399.027603</v>
      </c>
      <c r="E31" s="322">
        <v>56574143868.367798</v>
      </c>
      <c r="F31" s="322">
        <v>4027112255.4741001</v>
      </c>
      <c r="G31" s="322">
        <v>606135762.72930002</v>
      </c>
      <c r="H31" s="322">
        <v>630585</v>
      </c>
      <c r="I31" s="322">
        <v>552579268.1293</v>
      </c>
      <c r="J31" s="322">
        <v>-71858543.769999996</v>
      </c>
      <c r="K31" s="322">
        <v>-29502831.800000001</v>
      </c>
      <c r="L31" s="322">
        <v>-41925630.329999998</v>
      </c>
      <c r="M31" s="322">
        <v>-134628426.97</v>
      </c>
      <c r="N31" s="322"/>
      <c r="O31" s="322">
        <v>-118391829.51000001</v>
      </c>
      <c r="P31" s="322"/>
      <c r="Q31" s="322">
        <v>44905937037.6838</v>
      </c>
      <c r="R31" s="322">
        <v>419131690.95609999</v>
      </c>
    </row>
  </sheetData>
  <mergeCells count="11">
    <mergeCell ref="R6:R7"/>
    <mergeCell ref="B2:R2"/>
    <mergeCell ref="D5:I5"/>
    <mergeCell ref="J5:O5"/>
    <mergeCell ref="Q5:R5"/>
    <mergeCell ref="D6:F6"/>
    <mergeCell ref="G6:I6"/>
    <mergeCell ref="J6:L6"/>
    <mergeCell ref="M6:O6"/>
    <mergeCell ref="Q6:Q7"/>
    <mergeCell ref="P5:P7"/>
  </mergeCells>
  <pageMargins left="0.70866141732283472" right="0.70866141732283472" top="0.74803149606299213" bottom="0.74803149606299213" header="0.31496062992125984" footer="0.31496062992125984"/>
  <pageSetup paperSize="9" scale="38" fitToHeight="0" orientation="landscape" r:id="rId1"/>
  <headerFooter>
    <oddHeader>&amp;CEN
Annex XV</oddHeader>
    <oddFooter>&amp;C&amp;"Calibri"&amp;11&amp;K000000&amp;P_x000D_&amp;1#&amp;"Calibri"&amp;10&amp;K000000 Internal Information</oddFooter>
  </headerFooter>
  <ignoredErrors>
    <ignoredError sqref="C9:C31"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FC397-9526-4D6E-9E36-DAA91B287439}">
  <sheetPr codeName="Sheet18">
    <tabColor rgb="FFFFFFFF"/>
    <pageSetUpPr fitToPage="1"/>
  </sheetPr>
  <dimension ref="B1:I10"/>
  <sheetViews>
    <sheetView showRowColHeaders="0" workbookViewId="0">
      <selection activeCell="B18" sqref="B18"/>
    </sheetView>
  </sheetViews>
  <sheetFormatPr defaultColWidth="9" defaultRowHeight="14.4"/>
  <cols>
    <col min="1" max="1" width="2.5546875" style="342" customWidth="1"/>
    <col min="2" max="2" width="27" style="342" customWidth="1"/>
    <col min="3" max="3" width="7.5546875" style="342" customWidth="1"/>
    <col min="4" max="9" width="18.5546875" style="342" customWidth="1"/>
    <col min="10" max="16384" width="9" style="342"/>
  </cols>
  <sheetData>
    <row r="1" spans="2:9" ht="10.199999999999999" customHeight="1"/>
    <row r="2" spans="2:9" ht="28.2" customHeight="1">
      <c r="B2" s="715" t="s">
        <v>1335</v>
      </c>
      <c r="C2" s="716"/>
      <c r="D2" s="716"/>
      <c r="E2" s="716"/>
      <c r="F2" s="716"/>
      <c r="G2" s="716"/>
      <c r="H2" s="716"/>
      <c r="I2" s="716"/>
    </row>
    <row r="3" spans="2:9" ht="14.7" customHeight="1">
      <c r="B3" s="388"/>
      <c r="C3" s="398"/>
    </row>
    <row r="5" spans="2:9">
      <c r="D5" s="749" t="s">
        <v>1336</v>
      </c>
      <c r="E5" s="750"/>
      <c r="F5" s="750"/>
      <c r="G5" s="750"/>
      <c r="H5" s="750"/>
      <c r="I5" s="755"/>
    </row>
    <row r="6" spans="2:9" ht="42" customHeight="1">
      <c r="D6" s="280" t="s">
        <v>1337</v>
      </c>
      <c r="E6" s="280" t="s">
        <v>1338</v>
      </c>
      <c r="F6" s="280" t="s">
        <v>1339</v>
      </c>
      <c r="G6" s="280" t="s">
        <v>1340</v>
      </c>
      <c r="H6" s="280" t="s">
        <v>1341</v>
      </c>
      <c r="I6" s="280" t="s">
        <v>525</v>
      </c>
    </row>
    <row r="7" spans="2:9">
      <c r="C7" s="32" t="s">
        <v>503</v>
      </c>
      <c r="D7" s="32" t="s">
        <v>504</v>
      </c>
      <c r="E7" s="32" t="s">
        <v>505</v>
      </c>
      <c r="F7" s="32" t="s">
        <v>506</v>
      </c>
      <c r="G7" s="32" t="s">
        <v>527</v>
      </c>
      <c r="H7" s="32" t="s">
        <v>528</v>
      </c>
      <c r="I7" s="32" t="s">
        <v>590</v>
      </c>
    </row>
    <row r="8" spans="2:9">
      <c r="B8" s="232" t="s">
        <v>1303</v>
      </c>
      <c r="C8" s="233">
        <v>1</v>
      </c>
      <c r="D8" s="91">
        <v>468900076.97335023</v>
      </c>
      <c r="E8" s="91">
        <v>971098767.61545491</v>
      </c>
      <c r="F8" s="91">
        <v>4225186806.3042369</v>
      </c>
      <c r="G8" s="91">
        <v>47966139504.718994</v>
      </c>
      <c r="H8" s="91">
        <v>145477939.24287164</v>
      </c>
      <c r="I8" s="91">
        <v>53776803094.854912</v>
      </c>
    </row>
    <row r="9" spans="2:9">
      <c r="B9" s="232" t="s">
        <v>1319</v>
      </c>
      <c r="C9" s="233">
        <v>2</v>
      </c>
      <c r="D9" s="91">
        <v>0</v>
      </c>
      <c r="E9" s="91">
        <v>256998057.73150572</v>
      </c>
      <c r="F9" s="91">
        <v>487325216.91167915</v>
      </c>
      <c r="G9" s="91">
        <v>3165783486.9368153</v>
      </c>
      <c r="H9" s="91">
        <v>0</v>
      </c>
      <c r="I9" s="91">
        <v>3910106761.5799999</v>
      </c>
    </row>
    <row r="10" spans="2:9">
      <c r="B10" s="280" t="s">
        <v>525</v>
      </c>
      <c r="C10" s="234">
        <v>3</v>
      </c>
      <c r="D10" s="322">
        <v>468900076.97335023</v>
      </c>
      <c r="E10" s="322">
        <v>1228096825.3469605</v>
      </c>
      <c r="F10" s="322">
        <v>4712512023.2159157</v>
      </c>
      <c r="G10" s="322">
        <v>51131922991.655807</v>
      </c>
      <c r="H10" s="322">
        <v>145477939.24287164</v>
      </c>
      <c r="I10" s="322">
        <v>57686909856.434906</v>
      </c>
    </row>
  </sheetData>
  <mergeCells count="2">
    <mergeCell ref="B2:I2"/>
    <mergeCell ref="D5:I5"/>
  </mergeCells>
  <pageMargins left="0.70866141732283472" right="0.70866141732283472" top="0.74803149606299213" bottom="0.74803149606299213" header="0.31496062992125984" footer="0.31496062992125984"/>
  <pageSetup paperSize="9" scale="88" orientation="landscape" r:id="rId1"/>
  <headerFooter>
    <oddHeader>&amp;CEN
Annex XV</oddHeader>
    <oddFooter>&amp;C&amp;"Calibri"&amp;11&amp;K000000&amp;P_x000D_&amp;1#&amp;"Calibri"&amp;10&amp;K000000 Internal Information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3570-F9E2-4E4D-B240-689AFEF4D995}">
  <sheetPr codeName="Sheet19">
    <tabColor rgb="FFFFFFFF"/>
    <pageSetUpPr fitToPage="1"/>
  </sheetPr>
  <dimension ref="A1:K18"/>
  <sheetViews>
    <sheetView showRowColHeaders="0" workbookViewId="0">
      <selection activeCell="B18" sqref="B18"/>
    </sheetView>
  </sheetViews>
  <sheetFormatPr defaultColWidth="9" defaultRowHeight="14.4"/>
  <cols>
    <col min="1" max="1" width="2.5546875" style="342" customWidth="1"/>
    <col min="2" max="2" width="50.44140625" style="342" customWidth="1"/>
    <col min="3" max="3" width="7.5546875" style="342" customWidth="1"/>
    <col min="4" max="11" width="18.5546875" style="342" customWidth="1"/>
    <col min="12" max="16384" width="9" style="342"/>
  </cols>
  <sheetData>
    <row r="1" spans="1:11" ht="10.199999999999999" customHeight="1"/>
    <row r="2" spans="1:11" ht="28.2" customHeight="1">
      <c r="A2" s="349"/>
      <c r="B2" s="715" t="s">
        <v>1342</v>
      </c>
      <c r="C2" s="716"/>
      <c r="D2" s="716"/>
      <c r="E2" s="716"/>
      <c r="F2" s="716"/>
      <c r="G2" s="716"/>
      <c r="H2" s="716"/>
      <c r="I2" s="716"/>
      <c r="J2" s="741"/>
      <c r="K2" s="741"/>
    </row>
    <row r="3" spans="1:11" ht="14.7" customHeight="1">
      <c r="A3" s="348"/>
      <c r="B3" s="388"/>
    </row>
    <row r="4" spans="1:11" ht="52.5" customHeight="1">
      <c r="A4" s="348"/>
      <c r="B4" s="348"/>
      <c r="C4" s="348"/>
      <c r="D4" s="717" t="s">
        <v>1343</v>
      </c>
      <c r="E4" s="718"/>
      <c r="F4" s="718"/>
      <c r="G4" s="725"/>
      <c r="H4" s="717" t="s">
        <v>1287</v>
      </c>
      <c r="I4" s="718"/>
      <c r="J4" s="726" t="s">
        <v>1344</v>
      </c>
      <c r="K4" s="718"/>
    </row>
    <row r="5" spans="1:11" ht="39" customHeight="1">
      <c r="A5" s="348"/>
      <c r="B5" s="348"/>
      <c r="C5" s="348"/>
      <c r="D5" s="719" t="s">
        <v>1345</v>
      </c>
      <c r="E5" s="726" t="s">
        <v>1346</v>
      </c>
      <c r="F5" s="745"/>
      <c r="G5" s="743"/>
      <c r="H5" s="719" t="s">
        <v>1347</v>
      </c>
      <c r="I5" s="719" t="s">
        <v>1348</v>
      </c>
      <c r="J5" s="742"/>
      <c r="K5" s="760" t="s">
        <v>1349</v>
      </c>
    </row>
    <row r="6" spans="1:11" ht="44.25" customHeight="1">
      <c r="A6" s="348"/>
      <c r="B6" s="348"/>
      <c r="C6" s="348"/>
      <c r="D6" s="720"/>
      <c r="E6" s="324"/>
      <c r="F6" s="314" t="s">
        <v>1350</v>
      </c>
      <c r="G6" s="314" t="s">
        <v>1351</v>
      </c>
      <c r="H6" s="720"/>
      <c r="I6" s="720"/>
      <c r="J6" s="720"/>
      <c r="K6" s="761"/>
    </row>
    <row r="7" spans="1:11">
      <c r="A7" s="348"/>
      <c r="B7" s="348"/>
      <c r="C7" s="216" t="s">
        <v>503</v>
      </c>
      <c r="D7" s="211" t="s">
        <v>504</v>
      </c>
      <c r="E7" s="211" t="s">
        <v>505</v>
      </c>
      <c r="F7" s="211" t="s">
        <v>506</v>
      </c>
      <c r="G7" s="211" t="s">
        <v>527</v>
      </c>
      <c r="H7" s="211" t="s">
        <v>528</v>
      </c>
      <c r="I7" s="211" t="s">
        <v>590</v>
      </c>
      <c r="J7" s="211" t="s">
        <v>592</v>
      </c>
      <c r="K7" s="211" t="s">
        <v>704</v>
      </c>
    </row>
    <row r="8" spans="1:11" ht="28.8">
      <c r="B8" s="314" t="s">
        <v>1301</v>
      </c>
      <c r="C8" s="229" t="s">
        <v>1302</v>
      </c>
      <c r="D8" s="91"/>
      <c r="E8" s="91"/>
      <c r="F8" s="91"/>
      <c r="G8" s="91"/>
      <c r="H8" s="91"/>
      <c r="I8" s="91"/>
      <c r="J8" s="91"/>
      <c r="K8" s="91"/>
    </row>
    <row r="9" spans="1:11">
      <c r="B9" s="235" t="s">
        <v>1303</v>
      </c>
      <c r="C9" s="229" t="s">
        <v>1304</v>
      </c>
      <c r="D9" s="91">
        <v>357862080.37819999</v>
      </c>
      <c r="E9" s="91">
        <v>160177744.8215</v>
      </c>
      <c r="F9" s="91">
        <v>160177743.8215</v>
      </c>
      <c r="G9" s="91">
        <v>160177743.8215</v>
      </c>
      <c r="H9" s="91">
        <v>-2079931.71</v>
      </c>
      <c r="I9" s="91">
        <v>-29956022.890000001</v>
      </c>
      <c r="J9" s="91">
        <v>460912785.37919998</v>
      </c>
      <c r="K9" s="91">
        <v>122341027.6057</v>
      </c>
    </row>
    <row r="10" spans="1:11">
      <c r="B10" s="236" t="s">
        <v>1305</v>
      </c>
      <c r="C10" s="229" t="s">
        <v>1306</v>
      </c>
      <c r="D10" s="91"/>
      <c r="E10" s="91"/>
      <c r="F10" s="91"/>
      <c r="G10" s="91"/>
      <c r="H10" s="91"/>
      <c r="I10" s="91"/>
      <c r="J10" s="91"/>
      <c r="K10" s="91"/>
    </row>
    <row r="11" spans="1:11">
      <c r="B11" s="236" t="s">
        <v>1307</v>
      </c>
      <c r="C11" s="229" t="s">
        <v>1308</v>
      </c>
      <c r="D11" s="91"/>
      <c r="E11" s="91"/>
      <c r="F11" s="91"/>
      <c r="G11" s="91"/>
      <c r="H11" s="91"/>
      <c r="I11" s="91"/>
      <c r="J11" s="91"/>
      <c r="K11" s="91"/>
    </row>
    <row r="12" spans="1:11">
      <c r="B12" s="236" t="s">
        <v>1309</v>
      </c>
      <c r="C12" s="229" t="s">
        <v>1310</v>
      </c>
      <c r="D12" s="91"/>
      <c r="E12" s="91"/>
      <c r="F12" s="91"/>
      <c r="G12" s="91"/>
      <c r="H12" s="91"/>
      <c r="I12" s="91"/>
      <c r="J12" s="91"/>
      <c r="K12" s="91"/>
    </row>
    <row r="13" spans="1:11">
      <c r="B13" s="236" t="s">
        <v>1311</v>
      </c>
      <c r="C13" s="229" t="s">
        <v>1312</v>
      </c>
      <c r="D13" s="91">
        <v>3010730.0959999999</v>
      </c>
      <c r="E13" s="91">
        <v>1295434.3578999999</v>
      </c>
      <c r="F13" s="91">
        <v>1295434.3578999999</v>
      </c>
      <c r="G13" s="91">
        <v>1295434.3578999999</v>
      </c>
      <c r="H13" s="91">
        <v>-72945.73</v>
      </c>
      <c r="I13" s="91">
        <v>-451657.49</v>
      </c>
      <c r="J13" s="91">
        <v>3502579.81</v>
      </c>
      <c r="K13" s="91">
        <v>686794.18</v>
      </c>
    </row>
    <row r="14" spans="1:11">
      <c r="B14" s="236" t="s">
        <v>1313</v>
      </c>
      <c r="C14" s="229" t="s">
        <v>1314</v>
      </c>
      <c r="D14" s="91">
        <v>43494204.680399999</v>
      </c>
      <c r="E14" s="91">
        <v>53059344.928400002</v>
      </c>
      <c r="F14" s="91">
        <v>53059344.928400002</v>
      </c>
      <c r="G14" s="91">
        <v>53059344.928400002</v>
      </c>
      <c r="H14" s="91">
        <v>-655206.89</v>
      </c>
      <c r="I14" s="91">
        <v>-15282177.310000001</v>
      </c>
      <c r="J14" s="91">
        <v>76700470.926599994</v>
      </c>
      <c r="K14" s="91">
        <v>33119469.410599999</v>
      </c>
    </row>
    <row r="15" spans="1:11">
      <c r="B15" s="236" t="s">
        <v>1317</v>
      </c>
      <c r="C15" s="229" t="s">
        <v>1316</v>
      </c>
      <c r="D15" s="91">
        <v>311357145.60180002</v>
      </c>
      <c r="E15" s="91">
        <v>105822965.5352</v>
      </c>
      <c r="F15" s="91">
        <v>105822964.5352</v>
      </c>
      <c r="G15" s="91">
        <v>105822964.5352</v>
      </c>
      <c r="H15" s="91">
        <v>-1351779.09</v>
      </c>
      <c r="I15" s="91">
        <v>-14222188.09</v>
      </c>
      <c r="J15" s="91">
        <v>380709734.6426</v>
      </c>
      <c r="K15" s="91">
        <v>88534764.015100002</v>
      </c>
    </row>
    <row r="16" spans="1:11">
      <c r="B16" s="235" t="s">
        <v>1352</v>
      </c>
      <c r="C16" s="229" t="s">
        <v>1318</v>
      </c>
      <c r="D16" s="91"/>
      <c r="E16" s="91"/>
      <c r="F16" s="91"/>
      <c r="G16" s="91"/>
      <c r="H16" s="91"/>
      <c r="I16" s="91"/>
      <c r="J16" s="91"/>
      <c r="K16" s="91"/>
    </row>
    <row r="17" spans="2:11">
      <c r="B17" s="235" t="s">
        <v>1353</v>
      </c>
      <c r="C17" s="229" t="s">
        <v>1320</v>
      </c>
      <c r="D17" s="91">
        <v>4655582.3899999997</v>
      </c>
      <c r="E17" s="91">
        <v>944041</v>
      </c>
      <c r="F17" s="91">
        <v>944041</v>
      </c>
      <c r="G17" s="91">
        <v>944041</v>
      </c>
      <c r="H17" s="91">
        <v>16187.76</v>
      </c>
      <c r="I17" s="91"/>
      <c r="J17" s="91">
        <v>1452</v>
      </c>
      <c r="K17" s="91"/>
    </row>
    <row r="18" spans="2:11">
      <c r="B18" s="280" t="s">
        <v>525</v>
      </c>
      <c r="C18" s="231">
        <v>100</v>
      </c>
      <c r="D18" s="322">
        <v>362517662.76819998</v>
      </c>
      <c r="E18" s="322">
        <v>161121785.8215</v>
      </c>
      <c r="F18" s="322">
        <v>161121784.8215</v>
      </c>
      <c r="G18" s="322">
        <v>161121784.8215</v>
      </c>
      <c r="H18" s="322">
        <v>-2096119.47</v>
      </c>
      <c r="I18" s="322">
        <v>-29956022.890000001</v>
      </c>
      <c r="J18" s="322">
        <v>460914237.37919998</v>
      </c>
      <c r="K18" s="322">
        <v>122341027.6057</v>
      </c>
    </row>
  </sheetData>
  <mergeCells count="10">
    <mergeCell ref="B2:K2"/>
    <mergeCell ref="D4:G4"/>
    <mergeCell ref="H4:I4"/>
    <mergeCell ref="J4:K4"/>
    <mergeCell ref="D5:D6"/>
    <mergeCell ref="E5:G5"/>
    <mergeCell ref="H5:H6"/>
    <mergeCell ref="I5:I6"/>
    <mergeCell ref="K5:K6"/>
    <mergeCell ref="J5:J6"/>
  </mergeCells>
  <pageMargins left="0.70866141732283472" right="0.70866141732283472" top="0.74803149606299213" bottom="0.74803149606299213" header="0.31496062992125984" footer="0.31496062992125984"/>
  <pageSetup paperSize="9" scale="62" fitToHeight="0" orientation="landscape" r:id="rId1"/>
  <headerFooter>
    <oddHeader>&amp;CEN
Annex XV</oddHeader>
    <oddFooter>&amp;C&amp;"Calibri"&amp;11&amp;K000000&amp;P_x000D_&amp;1#&amp;"Calibri"&amp;10&amp;K000000 Internal Information</oddFooter>
  </headerFooter>
  <ignoredErrors>
    <ignoredError sqref="C8:C18"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E4A5-8F84-4C2D-8836-16A3EBDEA519}">
  <sheetPr codeName="Sheet20">
    <tabColor rgb="FFFFFFFF"/>
    <pageSetUpPr fitToPage="1"/>
  </sheetPr>
  <dimension ref="A1:O32"/>
  <sheetViews>
    <sheetView showRowColHeaders="0" workbookViewId="0">
      <selection activeCell="B18" sqref="B18"/>
    </sheetView>
  </sheetViews>
  <sheetFormatPr defaultColWidth="9" defaultRowHeight="14.4"/>
  <cols>
    <col min="1" max="1" width="2.5546875" style="342" customWidth="1"/>
    <col min="2" max="2" width="50.6640625" style="342" customWidth="1"/>
    <col min="3" max="3" width="7.5546875" style="342" customWidth="1"/>
    <col min="4" max="15" width="18.5546875" style="342" customWidth="1"/>
    <col min="16" max="16384" width="9" style="342"/>
  </cols>
  <sheetData>
    <row r="1" spans="1:15" ht="10.199999999999999" customHeight="1"/>
    <row r="2" spans="1:15" ht="28.2" customHeight="1">
      <c r="A2" s="349"/>
      <c r="B2" s="715" t="s">
        <v>1354</v>
      </c>
      <c r="C2" s="716"/>
      <c r="D2" s="716"/>
      <c r="E2" s="716"/>
      <c r="F2" s="716"/>
      <c r="G2" s="716"/>
      <c r="H2" s="716"/>
      <c r="I2" s="716"/>
      <c r="J2" s="741"/>
      <c r="K2" s="741"/>
      <c r="L2" s="741"/>
      <c r="M2" s="741"/>
      <c r="N2" s="741"/>
      <c r="O2" s="741"/>
    </row>
    <row r="3" spans="1:15" ht="14.7" customHeight="1">
      <c r="A3" s="348"/>
      <c r="B3" s="388"/>
    </row>
    <row r="4" spans="1:15" ht="15" customHeight="1">
      <c r="A4" s="348"/>
      <c r="B4" s="23"/>
      <c r="C4" s="348"/>
      <c r="D4" s="718" t="s">
        <v>1286</v>
      </c>
      <c r="E4" s="718"/>
      <c r="F4" s="718"/>
      <c r="G4" s="718"/>
      <c r="H4" s="718"/>
      <c r="I4" s="718"/>
      <c r="J4" s="718"/>
      <c r="K4" s="718"/>
      <c r="L4" s="718"/>
      <c r="M4" s="718"/>
      <c r="N4" s="718"/>
      <c r="O4" s="718"/>
    </row>
    <row r="5" spans="1:15" ht="33" customHeight="1">
      <c r="A5" s="348"/>
      <c r="B5" s="348"/>
      <c r="C5" s="348"/>
      <c r="D5" s="301" t="s">
        <v>1290</v>
      </c>
      <c r="E5" s="326"/>
      <c r="F5" s="327"/>
      <c r="G5" s="301" t="s">
        <v>1291</v>
      </c>
      <c r="H5" s="328"/>
      <c r="I5" s="328"/>
      <c r="J5" s="328"/>
      <c r="K5" s="328"/>
      <c r="L5" s="328"/>
      <c r="M5" s="328"/>
      <c r="N5" s="328"/>
      <c r="O5" s="329"/>
    </row>
    <row r="6" spans="1:15" ht="15" customHeight="1">
      <c r="A6" s="762"/>
      <c r="B6" s="348"/>
      <c r="C6" s="348"/>
      <c r="D6" s="742"/>
      <c r="E6" s="719" t="s">
        <v>1355</v>
      </c>
      <c r="F6" s="719" t="s">
        <v>1356</v>
      </c>
      <c r="G6" s="742"/>
      <c r="H6" s="719" t="s">
        <v>1357</v>
      </c>
      <c r="I6" s="719" t="s">
        <v>1358</v>
      </c>
      <c r="J6" s="719" t="s">
        <v>1359</v>
      </c>
      <c r="K6" s="719" t="s">
        <v>1360</v>
      </c>
      <c r="L6" s="719" t="s">
        <v>1361</v>
      </c>
      <c r="M6" s="719" t="s">
        <v>1362</v>
      </c>
      <c r="N6" s="719" t="s">
        <v>1363</v>
      </c>
      <c r="O6" s="719" t="s">
        <v>1350</v>
      </c>
    </row>
    <row r="7" spans="1:15">
      <c r="A7" s="762"/>
      <c r="B7" s="348"/>
      <c r="C7" s="348"/>
      <c r="D7" s="742"/>
      <c r="E7" s="742"/>
      <c r="F7" s="742"/>
      <c r="G7" s="742"/>
      <c r="H7" s="742"/>
      <c r="I7" s="742"/>
      <c r="J7" s="742"/>
      <c r="K7" s="742"/>
      <c r="L7" s="742"/>
      <c r="M7" s="742"/>
      <c r="N7" s="742"/>
      <c r="O7" s="742"/>
    </row>
    <row r="8" spans="1:15" ht="39" customHeight="1">
      <c r="A8" s="348"/>
      <c r="B8" s="348"/>
      <c r="C8" s="348"/>
      <c r="D8" s="720"/>
      <c r="E8" s="720"/>
      <c r="F8" s="720"/>
      <c r="G8" s="720"/>
      <c r="H8" s="720"/>
      <c r="I8" s="720"/>
      <c r="J8" s="720"/>
      <c r="K8" s="720"/>
      <c r="L8" s="720"/>
      <c r="M8" s="720"/>
      <c r="N8" s="720"/>
      <c r="O8" s="720"/>
    </row>
    <row r="9" spans="1:15">
      <c r="A9" s="348"/>
      <c r="B9" s="348"/>
      <c r="C9" s="216" t="s">
        <v>503</v>
      </c>
      <c r="D9" s="211" t="s">
        <v>504</v>
      </c>
      <c r="E9" s="211" t="s">
        <v>505</v>
      </c>
      <c r="F9" s="211" t="s">
        <v>506</v>
      </c>
      <c r="G9" s="211" t="s">
        <v>527</v>
      </c>
      <c r="H9" s="211" t="s">
        <v>528</v>
      </c>
      <c r="I9" s="211" t="s">
        <v>590</v>
      </c>
      <c r="J9" s="211" t="s">
        <v>592</v>
      </c>
      <c r="K9" s="211" t="s">
        <v>704</v>
      </c>
      <c r="L9" s="211" t="s">
        <v>1028</v>
      </c>
      <c r="M9" s="211" t="s">
        <v>1029</v>
      </c>
      <c r="N9" s="211" t="s">
        <v>1030</v>
      </c>
      <c r="O9" s="211" t="s">
        <v>1031</v>
      </c>
    </row>
    <row r="10" spans="1:15">
      <c r="B10" s="223" t="s">
        <v>1301</v>
      </c>
      <c r="C10" s="229" t="s">
        <v>1302</v>
      </c>
      <c r="D10" s="91">
        <v>3386792339.8210001</v>
      </c>
      <c r="E10" s="91">
        <v>3386792339.8210001</v>
      </c>
      <c r="F10" s="91"/>
      <c r="G10" s="91"/>
      <c r="H10" s="91"/>
      <c r="I10" s="91"/>
      <c r="J10" s="91"/>
      <c r="K10" s="91"/>
      <c r="L10" s="91"/>
      <c r="M10" s="91"/>
      <c r="N10" s="91"/>
      <c r="O10" s="91"/>
    </row>
    <row r="11" spans="1:15">
      <c r="B11" s="223" t="s">
        <v>1303</v>
      </c>
      <c r="C11" s="229" t="s">
        <v>1304</v>
      </c>
      <c r="D11" s="91">
        <v>50924722093.676598</v>
      </c>
      <c r="E11" s="91">
        <v>50706725302.893799</v>
      </c>
      <c r="F11" s="91">
        <v>217996790.78279999</v>
      </c>
      <c r="G11" s="91">
        <v>599133533.79929996</v>
      </c>
      <c r="H11" s="91">
        <v>333947360.24989998</v>
      </c>
      <c r="I11" s="91">
        <v>67288106.5035</v>
      </c>
      <c r="J11" s="91">
        <v>70396494.469500005</v>
      </c>
      <c r="K11" s="91">
        <v>66000458.925499998</v>
      </c>
      <c r="L11" s="91">
        <v>39029199.267200001</v>
      </c>
      <c r="M11" s="91">
        <v>8044490.5</v>
      </c>
      <c r="N11" s="91">
        <v>14427423.8837</v>
      </c>
      <c r="O11" s="91">
        <v>599133533.79929996</v>
      </c>
    </row>
    <row r="12" spans="1:15">
      <c r="B12" s="236" t="s">
        <v>1305</v>
      </c>
      <c r="C12" s="229" t="s">
        <v>1306</v>
      </c>
      <c r="D12" s="91"/>
      <c r="E12" s="91"/>
      <c r="F12" s="91"/>
      <c r="G12" s="91"/>
      <c r="H12" s="91"/>
      <c r="I12" s="91"/>
      <c r="J12" s="91"/>
      <c r="K12" s="91"/>
      <c r="L12" s="91"/>
      <c r="M12" s="91"/>
      <c r="N12" s="91"/>
      <c r="O12" s="91"/>
    </row>
    <row r="13" spans="1:15">
      <c r="B13" s="236" t="s">
        <v>1307</v>
      </c>
      <c r="C13" s="229" t="s">
        <v>1308</v>
      </c>
      <c r="D13" s="91">
        <v>2663687.6582999998</v>
      </c>
      <c r="E13" s="91">
        <v>2663687.6582999998</v>
      </c>
      <c r="F13" s="91"/>
      <c r="G13" s="91">
        <v>7.48</v>
      </c>
      <c r="H13" s="91">
        <v>7.48</v>
      </c>
      <c r="I13" s="91"/>
      <c r="J13" s="91"/>
      <c r="K13" s="91"/>
      <c r="L13" s="91"/>
      <c r="M13" s="91"/>
      <c r="N13" s="91"/>
      <c r="O13" s="91">
        <v>7.48</v>
      </c>
    </row>
    <row r="14" spans="1:15">
      <c r="B14" s="236" t="s">
        <v>1309</v>
      </c>
      <c r="C14" s="229" t="s">
        <v>1310</v>
      </c>
      <c r="D14" s="91">
        <v>780809641.49699998</v>
      </c>
      <c r="E14" s="91">
        <v>780809641.49699998</v>
      </c>
      <c r="F14" s="91"/>
      <c r="G14" s="91"/>
      <c r="H14" s="91"/>
      <c r="I14" s="91"/>
      <c r="J14" s="91"/>
      <c r="K14" s="91"/>
      <c r="L14" s="91"/>
      <c r="M14" s="91"/>
      <c r="N14" s="91"/>
      <c r="O14" s="91"/>
    </row>
    <row r="15" spans="1:15">
      <c r="B15" s="236" t="s">
        <v>1311</v>
      </c>
      <c r="C15" s="229" t="s">
        <v>1312</v>
      </c>
      <c r="D15" s="91">
        <v>489803327.36849999</v>
      </c>
      <c r="E15" s="91">
        <v>489327840.52420002</v>
      </c>
      <c r="F15" s="91">
        <v>475486.8443</v>
      </c>
      <c r="G15" s="91">
        <v>10174777.1842</v>
      </c>
      <c r="H15" s="91">
        <v>5748258.0729999999</v>
      </c>
      <c r="I15" s="91">
        <v>749770.04429999995</v>
      </c>
      <c r="J15" s="91">
        <v>653351.95750000002</v>
      </c>
      <c r="K15" s="91">
        <v>977465.10939999996</v>
      </c>
      <c r="L15" s="91">
        <v>549076.74</v>
      </c>
      <c r="M15" s="91">
        <v>782164.31</v>
      </c>
      <c r="N15" s="91">
        <v>714690.95</v>
      </c>
      <c r="O15" s="91">
        <v>10174777.1842</v>
      </c>
    </row>
    <row r="16" spans="1:15">
      <c r="B16" s="236" t="s">
        <v>1313</v>
      </c>
      <c r="C16" s="229" t="s">
        <v>1314</v>
      </c>
      <c r="D16" s="91">
        <v>6135583264.5679998</v>
      </c>
      <c r="E16" s="91">
        <v>6094592452.2173996</v>
      </c>
      <c r="F16" s="91">
        <v>40990812.350599997</v>
      </c>
      <c r="G16" s="91">
        <v>169305977.0176</v>
      </c>
      <c r="H16" s="91">
        <v>100030219.6585</v>
      </c>
      <c r="I16" s="91">
        <v>15710565.768300001</v>
      </c>
      <c r="J16" s="91">
        <v>17952907.561799999</v>
      </c>
      <c r="K16" s="91">
        <v>21056726.958999999</v>
      </c>
      <c r="L16" s="91">
        <v>9722669.5399999991</v>
      </c>
      <c r="M16" s="91">
        <v>2202880.71</v>
      </c>
      <c r="N16" s="91">
        <v>2630006.8199999998</v>
      </c>
      <c r="O16" s="91">
        <v>169305977.0176</v>
      </c>
    </row>
    <row r="17" spans="2:15">
      <c r="B17" s="236" t="s">
        <v>1364</v>
      </c>
      <c r="C17" s="229" t="s">
        <v>1316</v>
      </c>
      <c r="D17" s="91">
        <v>6046642296.3661003</v>
      </c>
      <c r="E17" s="91">
        <v>6005699483.3594999</v>
      </c>
      <c r="F17" s="91">
        <v>40942813.0066</v>
      </c>
      <c r="G17" s="91">
        <v>167135129.82030001</v>
      </c>
      <c r="H17" s="91">
        <v>97859372.461199999</v>
      </c>
      <c r="I17" s="91">
        <v>15710565.768300001</v>
      </c>
      <c r="J17" s="91">
        <v>17952907.561799999</v>
      </c>
      <c r="K17" s="91">
        <v>21056726.958999999</v>
      </c>
      <c r="L17" s="91">
        <v>9722669.5399999991</v>
      </c>
      <c r="M17" s="91">
        <v>2202880.71</v>
      </c>
      <c r="N17" s="91">
        <v>2630006.8199999998</v>
      </c>
      <c r="O17" s="91">
        <v>167135129.82030001</v>
      </c>
    </row>
    <row r="18" spans="2:15">
      <c r="B18" s="236" t="s">
        <v>1317</v>
      </c>
      <c r="C18" s="229" t="s">
        <v>1318</v>
      </c>
      <c r="D18" s="91">
        <v>43515862172.584801</v>
      </c>
      <c r="E18" s="91">
        <v>43339331680.996902</v>
      </c>
      <c r="F18" s="91">
        <v>176530491.58790001</v>
      </c>
      <c r="G18" s="91">
        <v>419652772.11750001</v>
      </c>
      <c r="H18" s="91">
        <v>228168875.03839999</v>
      </c>
      <c r="I18" s="91">
        <v>50827770.690899998</v>
      </c>
      <c r="J18" s="91">
        <v>51790234.950199999</v>
      </c>
      <c r="K18" s="91">
        <v>43966266.857100002</v>
      </c>
      <c r="L18" s="91">
        <v>28757452.987199999</v>
      </c>
      <c r="M18" s="91">
        <v>5059445.4800000004</v>
      </c>
      <c r="N18" s="91">
        <v>11082726.113700001</v>
      </c>
      <c r="O18" s="91">
        <v>419652772.11750001</v>
      </c>
    </row>
    <row r="19" spans="2:15">
      <c r="B19" s="223" t="s">
        <v>1319</v>
      </c>
      <c r="C19" s="229" t="s">
        <v>1320</v>
      </c>
      <c r="D19" s="91">
        <v>3910264002</v>
      </c>
      <c r="E19" s="91">
        <v>3910264002</v>
      </c>
      <c r="F19" s="91"/>
      <c r="G19" s="91"/>
      <c r="H19" s="91"/>
      <c r="I19" s="91"/>
      <c r="J19" s="91"/>
      <c r="K19" s="91"/>
      <c r="L19" s="91"/>
      <c r="M19" s="91"/>
      <c r="N19" s="91"/>
      <c r="O19" s="91"/>
    </row>
    <row r="20" spans="2:15">
      <c r="B20" s="236" t="s">
        <v>1305</v>
      </c>
      <c r="C20" s="229" t="s">
        <v>1321</v>
      </c>
      <c r="D20" s="91"/>
      <c r="E20" s="91"/>
      <c r="F20" s="91"/>
      <c r="G20" s="91"/>
      <c r="H20" s="91"/>
      <c r="I20" s="91"/>
      <c r="J20" s="91"/>
      <c r="K20" s="91"/>
      <c r="L20" s="91"/>
      <c r="M20" s="91"/>
      <c r="N20" s="91"/>
      <c r="O20" s="91"/>
    </row>
    <row r="21" spans="2:15">
      <c r="B21" s="236" t="s">
        <v>1307</v>
      </c>
      <c r="C21" s="229" t="s">
        <v>1322</v>
      </c>
      <c r="D21" s="91">
        <v>3285815895.2399998</v>
      </c>
      <c r="E21" s="91">
        <v>3285815895.2399998</v>
      </c>
      <c r="F21" s="91"/>
      <c r="G21" s="91"/>
      <c r="H21" s="91"/>
      <c r="I21" s="91"/>
      <c r="J21" s="91"/>
      <c r="K21" s="91"/>
      <c r="L21" s="91"/>
      <c r="M21" s="91"/>
      <c r="N21" s="91"/>
      <c r="O21" s="91"/>
    </row>
    <row r="22" spans="2:15">
      <c r="B22" s="236" t="s">
        <v>1309</v>
      </c>
      <c r="C22" s="229" t="s">
        <v>1323</v>
      </c>
      <c r="D22" s="91">
        <v>506509016.13</v>
      </c>
      <c r="E22" s="91">
        <v>506509016.13</v>
      </c>
      <c r="F22" s="91"/>
      <c r="G22" s="91"/>
      <c r="H22" s="91"/>
      <c r="I22" s="91"/>
      <c r="J22" s="91"/>
      <c r="K22" s="91"/>
      <c r="L22" s="91"/>
      <c r="M22" s="91"/>
      <c r="N22" s="91"/>
      <c r="O22" s="91"/>
    </row>
    <row r="23" spans="2:15">
      <c r="B23" s="236" t="s">
        <v>1311</v>
      </c>
      <c r="C23" s="229" t="s">
        <v>1324</v>
      </c>
      <c r="D23" s="91">
        <v>117939090.63</v>
      </c>
      <c r="E23" s="91">
        <v>117939090.63</v>
      </c>
      <c r="F23" s="91"/>
      <c r="G23" s="91"/>
      <c r="H23" s="91"/>
      <c r="I23" s="91"/>
      <c r="J23" s="91"/>
      <c r="K23" s="91"/>
      <c r="L23" s="91"/>
      <c r="M23" s="91"/>
      <c r="N23" s="91"/>
      <c r="O23" s="91"/>
    </row>
    <row r="24" spans="2:15">
      <c r="B24" s="236" t="s">
        <v>1313</v>
      </c>
      <c r="C24" s="229" t="s">
        <v>1325</v>
      </c>
      <c r="D24" s="91"/>
      <c r="E24" s="91"/>
      <c r="F24" s="91"/>
      <c r="G24" s="91"/>
      <c r="H24" s="91"/>
      <c r="I24" s="91"/>
      <c r="J24" s="91"/>
      <c r="K24" s="91"/>
      <c r="L24" s="91"/>
      <c r="M24" s="91"/>
      <c r="N24" s="91"/>
      <c r="O24" s="91"/>
    </row>
    <row r="25" spans="2:15">
      <c r="B25" s="223" t="s">
        <v>1326</v>
      </c>
      <c r="C25" s="229" t="s">
        <v>1327</v>
      </c>
      <c r="D25" s="91">
        <v>2454543963.5300002</v>
      </c>
      <c r="E25" s="71"/>
      <c r="F25" s="71"/>
      <c r="G25" s="91">
        <v>7002228.9299999997</v>
      </c>
      <c r="H25" s="71"/>
      <c r="I25" s="71"/>
      <c r="J25" s="71"/>
      <c r="K25" s="71"/>
      <c r="L25" s="71"/>
      <c r="M25" s="71"/>
      <c r="N25" s="71"/>
      <c r="O25" s="91">
        <v>6448154.9299999997</v>
      </c>
    </row>
    <row r="26" spans="2:15">
      <c r="B26" s="236" t="s">
        <v>1305</v>
      </c>
      <c r="C26" s="229" t="s">
        <v>1328</v>
      </c>
      <c r="D26" s="91"/>
      <c r="E26" s="71"/>
      <c r="F26" s="71"/>
      <c r="G26" s="91"/>
      <c r="H26" s="71"/>
      <c r="I26" s="71"/>
      <c r="J26" s="71"/>
      <c r="K26" s="71"/>
      <c r="L26" s="71"/>
      <c r="M26" s="71"/>
      <c r="N26" s="71"/>
      <c r="O26" s="91"/>
    </row>
    <row r="27" spans="2:15">
      <c r="B27" s="236" t="s">
        <v>1307</v>
      </c>
      <c r="C27" s="229" t="s">
        <v>1329</v>
      </c>
      <c r="D27" s="91">
        <v>525926.23</v>
      </c>
      <c r="E27" s="71"/>
      <c r="F27" s="71"/>
      <c r="G27" s="91"/>
      <c r="H27" s="71"/>
      <c r="I27" s="71"/>
      <c r="J27" s="71"/>
      <c r="K27" s="71"/>
      <c r="L27" s="71"/>
      <c r="M27" s="71"/>
      <c r="N27" s="71"/>
      <c r="O27" s="91"/>
    </row>
    <row r="28" spans="2:15">
      <c r="B28" s="236" t="s">
        <v>1309</v>
      </c>
      <c r="C28" s="229" t="s">
        <v>1330</v>
      </c>
      <c r="D28" s="91">
        <v>206556.68</v>
      </c>
      <c r="E28" s="71"/>
      <c r="F28" s="71"/>
      <c r="G28" s="91"/>
      <c r="H28" s="71"/>
      <c r="I28" s="71"/>
      <c r="J28" s="71"/>
      <c r="K28" s="71"/>
      <c r="L28" s="71"/>
      <c r="M28" s="71"/>
      <c r="N28" s="71"/>
      <c r="O28" s="91"/>
    </row>
    <row r="29" spans="2:15">
      <c r="B29" s="236" t="s">
        <v>1311</v>
      </c>
      <c r="C29" s="229" t="s">
        <v>1331</v>
      </c>
      <c r="D29" s="91">
        <v>37007667</v>
      </c>
      <c r="E29" s="71"/>
      <c r="F29" s="71"/>
      <c r="G29" s="91">
        <v>53222.62</v>
      </c>
      <c r="H29" s="71"/>
      <c r="I29" s="71"/>
      <c r="J29" s="71"/>
      <c r="K29" s="71"/>
      <c r="L29" s="71"/>
      <c r="M29" s="71"/>
      <c r="N29" s="71"/>
      <c r="O29" s="91">
        <v>53222.62</v>
      </c>
    </row>
    <row r="30" spans="2:15">
      <c r="B30" s="236" t="s">
        <v>1313</v>
      </c>
      <c r="C30" s="229" t="s">
        <v>1332</v>
      </c>
      <c r="D30" s="91">
        <v>647095356.25</v>
      </c>
      <c r="E30" s="71"/>
      <c r="F30" s="71"/>
      <c r="G30" s="91">
        <v>5458017.0599999996</v>
      </c>
      <c r="H30" s="71"/>
      <c r="I30" s="71"/>
      <c r="J30" s="71"/>
      <c r="K30" s="71"/>
      <c r="L30" s="71"/>
      <c r="M30" s="71"/>
      <c r="N30" s="71"/>
      <c r="O30" s="91">
        <v>4927104.0599999996</v>
      </c>
    </row>
    <row r="31" spans="2:15">
      <c r="B31" s="236" t="s">
        <v>1317</v>
      </c>
      <c r="C31" s="229" t="s">
        <v>1333</v>
      </c>
      <c r="D31" s="91">
        <v>1769708457.3699999</v>
      </c>
      <c r="E31" s="71"/>
      <c r="F31" s="71"/>
      <c r="G31" s="91">
        <v>1490989.25</v>
      </c>
      <c r="H31" s="71"/>
      <c r="I31" s="71"/>
      <c r="J31" s="71"/>
      <c r="K31" s="71"/>
      <c r="L31" s="71"/>
      <c r="M31" s="71"/>
      <c r="N31" s="71"/>
      <c r="O31" s="91">
        <v>1467828.25</v>
      </c>
    </row>
    <row r="32" spans="2:15">
      <c r="B32" s="280" t="s">
        <v>525</v>
      </c>
      <c r="C32" s="231" t="s">
        <v>1334</v>
      </c>
      <c r="D32" s="283">
        <v>60676322399.027603</v>
      </c>
      <c r="E32" s="283">
        <v>58003781644.714798</v>
      </c>
      <c r="F32" s="283">
        <v>217996790.78279999</v>
      </c>
      <c r="G32" s="283">
        <v>606135762.72930002</v>
      </c>
      <c r="H32" s="283">
        <v>333947360.24989998</v>
      </c>
      <c r="I32" s="283">
        <v>67288106.5035</v>
      </c>
      <c r="J32" s="283">
        <v>70396494.469500005</v>
      </c>
      <c r="K32" s="283">
        <v>66000458.925499998</v>
      </c>
      <c r="L32" s="283">
        <v>39029199.267200001</v>
      </c>
      <c r="M32" s="283">
        <v>8044490.5</v>
      </c>
      <c r="N32" s="283">
        <v>14427423.8837</v>
      </c>
      <c r="O32" s="283">
        <v>605581688.72930002</v>
      </c>
    </row>
  </sheetData>
  <mergeCells count="15">
    <mergeCell ref="B2:O2"/>
    <mergeCell ref="D4:O4"/>
    <mergeCell ref="H6:H8"/>
    <mergeCell ref="O6:O8"/>
    <mergeCell ref="I6:I8"/>
    <mergeCell ref="J6:J8"/>
    <mergeCell ref="K6:K8"/>
    <mergeCell ref="L6:L8"/>
    <mergeCell ref="M6:M8"/>
    <mergeCell ref="D6:D8"/>
    <mergeCell ref="A6:A7"/>
    <mergeCell ref="E6:E8"/>
    <mergeCell ref="F6:F8"/>
    <mergeCell ref="G6:G8"/>
    <mergeCell ref="N6:N8"/>
  </mergeCells>
  <pageMargins left="0.70866141732283472" right="0.70866141732283472" top="0.74803149606299213" bottom="0.74803149606299213" header="0.31496062992125984" footer="0.31496062992125984"/>
  <pageSetup paperSize="9" scale="46" fitToHeight="0" orientation="landscape" r:id="rId1"/>
  <headerFooter>
    <oddHeader>&amp;CEN
Annex XV</oddHeader>
    <oddFooter>&amp;C&amp;"Calibri"&amp;11&amp;K000000&amp;P_x000D_&amp;1#&amp;"Calibri"&amp;10&amp;K000000 Internal Information</oddFooter>
  </headerFooter>
  <ignoredErrors>
    <ignoredError sqref="C10:C32"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15FE-2D67-41B9-96DB-29298F475828}">
  <sheetPr codeName="Sheet21">
    <tabColor rgb="FFFFFFFF"/>
  </sheetPr>
  <dimension ref="B1:J11"/>
  <sheetViews>
    <sheetView showRowColHeaders="0" workbookViewId="0">
      <selection activeCell="B18" sqref="B18"/>
    </sheetView>
  </sheetViews>
  <sheetFormatPr defaultColWidth="9" defaultRowHeight="14.4"/>
  <cols>
    <col min="1" max="1" width="2.5546875" style="342" customWidth="1"/>
    <col min="2" max="2" width="27.5546875" style="342" customWidth="1"/>
    <col min="3" max="3" width="7.5546875" style="342" customWidth="1"/>
    <col min="4" max="10" width="18.5546875" style="342" customWidth="1"/>
    <col min="11" max="16384" width="9" style="342"/>
  </cols>
  <sheetData>
    <row r="1" spans="2:10" ht="10.199999999999999" customHeight="1"/>
    <row r="2" spans="2:10" ht="28.2" customHeight="1">
      <c r="B2" s="715" t="s">
        <v>1365</v>
      </c>
      <c r="C2" s="716"/>
      <c r="D2" s="716"/>
      <c r="E2" s="716"/>
      <c r="F2" s="716"/>
      <c r="G2" s="716"/>
      <c r="H2" s="716"/>
      <c r="I2" s="716"/>
      <c r="J2" s="181"/>
    </row>
    <row r="3" spans="2:10" ht="14.7" customHeight="1">
      <c r="B3" s="388"/>
      <c r="C3" s="349"/>
      <c r="J3" s="349"/>
    </row>
    <row r="4" spans="2:10" ht="21" customHeight="1">
      <c r="B4" s="348"/>
      <c r="C4" s="348"/>
      <c r="D4" s="726" t="s">
        <v>1366</v>
      </c>
      <c r="E4" s="718"/>
      <c r="F4" s="718"/>
      <c r="G4" s="725"/>
      <c r="H4" s="719" t="s">
        <v>1367</v>
      </c>
      <c r="I4" s="719" t="s">
        <v>1368</v>
      </c>
      <c r="J4" s="719" t="s">
        <v>1369</v>
      </c>
    </row>
    <row r="5" spans="2:10" ht="21" customHeight="1">
      <c r="B5" s="348"/>
      <c r="C5" s="348"/>
      <c r="D5" s="742"/>
      <c r="E5" s="745" t="s">
        <v>1370</v>
      </c>
      <c r="F5" s="725"/>
      <c r="G5" s="719" t="s">
        <v>1371</v>
      </c>
      <c r="H5" s="742"/>
      <c r="I5" s="742"/>
      <c r="J5" s="742"/>
    </row>
    <row r="6" spans="2:10">
      <c r="B6" s="348"/>
      <c r="C6" s="348"/>
      <c r="D6" s="742"/>
      <c r="E6" s="742"/>
      <c r="F6" s="719" t="s">
        <v>1350</v>
      </c>
      <c r="G6" s="742"/>
      <c r="H6" s="742"/>
      <c r="I6" s="742"/>
      <c r="J6" s="742"/>
    </row>
    <row r="7" spans="2:10">
      <c r="B7" s="348"/>
      <c r="C7" s="348"/>
      <c r="D7" s="299"/>
      <c r="E7" s="720"/>
      <c r="F7" s="720"/>
      <c r="G7" s="720"/>
      <c r="H7" s="720"/>
      <c r="I7" s="720"/>
      <c r="J7" s="720"/>
    </row>
    <row r="8" spans="2:10">
      <c r="B8" s="348"/>
      <c r="C8" s="210" t="s">
        <v>503</v>
      </c>
      <c r="D8" s="211" t="s">
        <v>504</v>
      </c>
      <c r="E8" s="211" t="s">
        <v>505</v>
      </c>
      <c r="F8" s="211" t="s">
        <v>506</v>
      </c>
      <c r="G8" s="211" t="s">
        <v>527</v>
      </c>
      <c r="H8" s="211" t="s">
        <v>528</v>
      </c>
      <c r="I8" s="211" t="s">
        <v>590</v>
      </c>
      <c r="J8" s="186" t="s">
        <v>592</v>
      </c>
    </row>
    <row r="9" spans="2:10">
      <c r="B9" s="330" t="s">
        <v>1372</v>
      </c>
      <c r="C9" s="229" t="s">
        <v>1304</v>
      </c>
      <c r="D9" s="91">
        <v>58820911969.3069</v>
      </c>
      <c r="E9" s="91">
        <v>599133533.79929996</v>
      </c>
      <c r="F9" s="91">
        <v>599133533.79929996</v>
      </c>
      <c r="G9" s="91">
        <v>58816317201.166901</v>
      </c>
      <c r="H9" s="91">
        <v>-208755965.50999999</v>
      </c>
      <c r="I9" s="71"/>
      <c r="J9" s="91"/>
    </row>
    <row r="10" spans="2:10">
      <c r="B10" s="330" t="s">
        <v>1326</v>
      </c>
      <c r="C10" s="229" t="s">
        <v>1318</v>
      </c>
      <c r="D10" s="91">
        <v>2461546192.46</v>
      </c>
      <c r="E10" s="91">
        <v>7002228.9299999997</v>
      </c>
      <c r="F10" s="91">
        <v>6448154.9299999997</v>
      </c>
      <c r="G10" s="71"/>
      <c r="H10" s="71"/>
      <c r="I10" s="91">
        <v>2268995.79</v>
      </c>
      <c r="J10" s="71"/>
    </row>
    <row r="11" spans="2:10">
      <c r="B11" s="330" t="s">
        <v>525</v>
      </c>
      <c r="C11" s="229" t="s">
        <v>1327</v>
      </c>
      <c r="D11" s="91">
        <v>61282458161.766899</v>
      </c>
      <c r="E11" s="91">
        <v>606135762.72930002</v>
      </c>
      <c r="F11" s="91">
        <v>605581688.72930002</v>
      </c>
      <c r="G11" s="91">
        <v>58816317201.166901</v>
      </c>
      <c r="H11" s="91">
        <v>-208755965.50999999</v>
      </c>
      <c r="I11" s="91">
        <v>2268995.79</v>
      </c>
      <c r="J11" s="91"/>
    </row>
  </sheetData>
  <mergeCells count="10">
    <mergeCell ref="D5:D6"/>
    <mergeCell ref="B2:I2"/>
    <mergeCell ref="D4:G4"/>
    <mergeCell ref="I4:I7"/>
    <mergeCell ref="J4:J7"/>
    <mergeCell ref="E5:F5"/>
    <mergeCell ref="G5:G7"/>
    <mergeCell ref="E6:E7"/>
    <mergeCell ref="F6:F7"/>
    <mergeCell ref="H4:H7"/>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Internal Information</oddFooter>
  </headerFooter>
  <ignoredErrors>
    <ignoredError sqref="C9:C11"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E0366-405D-4DA9-93FB-873A62242BA5}">
  <sheetPr codeName="Sheet24">
    <tabColor rgb="FFFFFFFF"/>
  </sheetPr>
  <dimension ref="B1:Q21"/>
  <sheetViews>
    <sheetView showRowColHeaders="0" workbookViewId="0">
      <selection activeCell="B18" sqref="B18"/>
    </sheetView>
  </sheetViews>
  <sheetFormatPr defaultColWidth="9" defaultRowHeight="14.4"/>
  <cols>
    <col min="1" max="1" width="2.5546875" style="342" customWidth="1"/>
    <col min="2" max="2" width="27.5546875" style="342" customWidth="1"/>
    <col min="3" max="3" width="7.5546875" style="342" customWidth="1"/>
    <col min="4" max="4" width="35.5546875" style="342" customWidth="1"/>
    <col min="5" max="11" width="18.5546875" style="342" customWidth="1"/>
    <col min="12" max="16384" width="9" style="342"/>
  </cols>
  <sheetData>
    <row r="1" spans="2:11" ht="10.199999999999999" customHeight="1"/>
    <row r="2" spans="2:11" ht="28.2" customHeight="1">
      <c r="B2" s="715" t="s">
        <v>1373</v>
      </c>
      <c r="C2" s="716"/>
      <c r="D2" s="716"/>
      <c r="E2" s="716"/>
      <c r="F2" s="716"/>
      <c r="G2" s="716"/>
      <c r="H2" s="716"/>
      <c r="I2" s="716"/>
      <c r="J2" s="716"/>
      <c r="K2" s="181"/>
    </row>
    <row r="3" spans="2:11" ht="14.7" customHeight="1">
      <c r="B3" s="388"/>
      <c r="C3" s="349"/>
      <c r="D3" s="349"/>
      <c r="K3" s="349"/>
    </row>
    <row r="4" spans="2:11" ht="21" customHeight="1">
      <c r="B4" s="348"/>
      <c r="C4" s="348"/>
      <c r="D4" s="719" t="s">
        <v>0</v>
      </c>
      <c r="E4" s="726" t="s">
        <v>1366</v>
      </c>
      <c r="F4" s="745"/>
      <c r="G4" s="745"/>
      <c r="H4" s="743"/>
      <c r="I4" s="719" t="s">
        <v>1367</v>
      </c>
      <c r="J4" s="719" t="s">
        <v>1368</v>
      </c>
      <c r="K4" s="719" t="s">
        <v>1369</v>
      </c>
    </row>
    <row r="5" spans="2:11" ht="21" customHeight="1">
      <c r="B5" s="348"/>
      <c r="C5" s="348"/>
      <c r="D5" s="742"/>
      <c r="E5" s="742"/>
      <c r="F5" s="726" t="s">
        <v>1370</v>
      </c>
      <c r="G5" s="725"/>
      <c r="H5" s="719" t="s">
        <v>1371</v>
      </c>
      <c r="I5" s="742"/>
      <c r="J5" s="742"/>
      <c r="K5" s="742"/>
    </row>
    <row r="6" spans="2:11">
      <c r="B6" s="348"/>
      <c r="C6" s="348"/>
      <c r="D6" s="742"/>
      <c r="E6" s="742"/>
      <c r="F6" s="742"/>
      <c r="G6" s="719" t="s">
        <v>1350</v>
      </c>
      <c r="H6" s="742"/>
      <c r="I6" s="742"/>
      <c r="J6" s="742"/>
      <c r="K6" s="742"/>
    </row>
    <row r="7" spans="2:11">
      <c r="B7" s="348"/>
      <c r="C7" s="348"/>
      <c r="D7" s="720"/>
      <c r="E7" s="299"/>
      <c r="F7" s="720"/>
      <c r="G7" s="720"/>
      <c r="H7" s="720"/>
      <c r="I7" s="720"/>
      <c r="J7" s="720"/>
      <c r="K7" s="720"/>
    </row>
    <row r="8" spans="2:11">
      <c r="B8" s="407"/>
      <c r="C8" s="211" t="s">
        <v>503</v>
      </c>
      <c r="D8" s="211" t="s">
        <v>1374</v>
      </c>
      <c r="E8" s="211" t="s">
        <v>504</v>
      </c>
      <c r="F8" s="211" t="s">
        <v>505</v>
      </c>
      <c r="G8" s="211" t="s">
        <v>506</v>
      </c>
      <c r="H8" s="211" t="s">
        <v>527</v>
      </c>
      <c r="I8" s="211" t="s">
        <v>528</v>
      </c>
      <c r="J8" s="211" t="s">
        <v>590</v>
      </c>
      <c r="K8" s="186" t="s">
        <v>592</v>
      </c>
    </row>
    <row r="9" spans="2:11">
      <c r="B9" s="424"/>
      <c r="C9" s="212">
        <v>1</v>
      </c>
      <c r="D9" s="90" t="s">
        <v>42</v>
      </c>
      <c r="E9" s="91">
        <v>55940913561.6856</v>
      </c>
      <c r="F9" s="91">
        <v>590145535.22850001</v>
      </c>
      <c r="G9" s="91">
        <v>590145535.22850001</v>
      </c>
      <c r="H9" s="91">
        <v>55936318793.545601</v>
      </c>
      <c r="I9" s="91">
        <v>-207211745.41999999</v>
      </c>
      <c r="J9" s="71"/>
      <c r="K9" s="91">
        <v>0</v>
      </c>
    </row>
    <row r="10" spans="2:11">
      <c r="B10" s="424"/>
      <c r="C10" s="212">
        <v>2</v>
      </c>
      <c r="D10" s="90" t="s">
        <v>152</v>
      </c>
      <c r="E10" s="91">
        <v>1414628358.9716001</v>
      </c>
      <c r="F10" s="91">
        <v>1187258.2918</v>
      </c>
      <c r="G10" s="91">
        <v>1187258.2918</v>
      </c>
      <c r="H10" s="91">
        <v>1414628358.9716001</v>
      </c>
      <c r="I10" s="91">
        <v>-206101.95</v>
      </c>
      <c r="J10" s="71"/>
      <c r="K10" s="91">
        <v>0</v>
      </c>
    </row>
    <row r="11" spans="2:11">
      <c r="B11" s="424"/>
      <c r="C11" s="212">
        <v>3</v>
      </c>
      <c r="D11" s="90" t="s">
        <v>1375</v>
      </c>
      <c r="E11" s="91">
        <v>526927484.03210002</v>
      </c>
      <c r="F11" s="91">
        <v>814124.89760000003</v>
      </c>
      <c r="G11" s="91">
        <v>814124.89760000003</v>
      </c>
      <c r="H11" s="91">
        <v>526927484.03210002</v>
      </c>
      <c r="I11" s="91">
        <v>-277203.78999999998</v>
      </c>
      <c r="J11" s="71"/>
      <c r="K11" s="91">
        <v>0</v>
      </c>
    </row>
    <row r="12" spans="2:11">
      <c r="B12" s="424"/>
      <c r="C12" s="212">
        <v>4</v>
      </c>
      <c r="D12" s="90" t="s">
        <v>260</v>
      </c>
      <c r="E12" s="91">
        <v>453883898.31470001</v>
      </c>
      <c r="F12" s="91">
        <v>5022002.3951000003</v>
      </c>
      <c r="G12" s="91">
        <v>5022002.3951000003</v>
      </c>
      <c r="H12" s="91">
        <v>453883898.31470001</v>
      </c>
      <c r="I12" s="91">
        <v>-522821.36</v>
      </c>
      <c r="J12" s="71"/>
      <c r="K12" s="91">
        <v>0</v>
      </c>
    </row>
    <row r="13" spans="2:11">
      <c r="B13" s="424"/>
      <c r="C13" s="212">
        <v>5</v>
      </c>
      <c r="D13" s="90" t="s">
        <v>166</v>
      </c>
      <c r="E13" s="91">
        <v>194331672.04879999</v>
      </c>
      <c r="F13" s="91">
        <v>188487.14</v>
      </c>
      <c r="G13" s="91">
        <v>188487.14</v>
      </c>
      <c r="H13" s="91">
        <v>194331672.04879999</v>
      </c>
      <c r="I13" s="91">
        <v>-73358.37</v>
      </c>
      <c r="J13" s="71"/>
      <c r="K13" s="91">
        <v>0</v>
      </c>
    </row>
    <row r="14" spans="2:11">
      <c r="B14" s="424"/>
      <c r="C14" s="212">
        <v>6</v>
      </c>
      <c r="D14" s="90" t="s">
        <v>28</v>
      </c>
      <c r="E14" s="91">
        <v>47472691.697099999</v>
      </c>
      <c r="F14" s="91">
        <v>0</v>
      </c>
      <c r="G14" s="91">
        <v>0</v>
      </c>
      <c r="H14" s="91">
        <v>47472691.697099999</v>
      </c>
      <c r="I14" s="91">
        <v>-1194.3699999999999</v>
      </c>
      <c r="J14" s="71"/>
      <c r="K14" s="91">
        <v>0</v>
      </c>
    </row>
    <row r="15" spans="2:11">
      <c r="B15" s="424"/>
      <c r="C15" s="212">
        <v>7</v>
      </c>
      <c r="D15" s="90" t="s">
        <v>1376</v>
      </c>
      <c r="E15" s="91">
        <v>38610825.196400002</v>
      </c>
      <c r="F15" s="91">
        <v>108940.97</v>
      </c>
      <c r="G15" s="91">
        <v>108940.97</v>
      </c>
      <c r="H15" s="91">
        <v>38610825.196400002</v>
      </c>
      <c r="I15" s="91">
        <v>-110428.05</v>
      </c>
      <c r="J15" s="71"/>
      <c r="K15" s="91">
        <v>0</v>
      </c>
    </row>
    <row r="16" spans="2:11">
      <c r="B16" s="424"/>
      <c r="C16" s="212">
        <v>8</v>
      </c>
      <c r="D16" s="90" t="s">
        <v>430</v>
      </c>
      <c r="E16" s="91">
        <v>16040798.759099999</v>
      </c>
      <c r="F16" s="91">
        <v>114109.86</v>
      </c>
      <c r="G16" s="91">
        <v>114109.86</v>
      </c>
      <c r="H16" s="91">
        <v>16040798.759099999</v>
      </c>
      <c r="I16" s="91">
        <v>-116754.24000000001</v>
      </c>
      <c r="J16" s="71"/>
      <c r="K16" s="91">
        <v>0</v>
      </c>
    </row>
    <row r="17" spans="2:17">
      <c r="B17" s="424"/>
      <c r="C17" s="212">
        <v>9</v>
      </c>
      <c r="D17" s="90" t="s">
        <v>150</v>
      </c>
      <c r="E17" s="91">
        <v>12240354.9693</v>
      </c>
      <c r="F17" s="91">
        <v>0</v>
      </c>
      <c r="G17" s="91">
        <v>0</v>
      </c>
      <c r="H17" s="91">
        <v>12240354.9693</v>
      </c>
      <c r="I17" s="91">
        <v>-27.66</v>
      </c>
      <c r="J17" s="71"/>
      <c r="K17" s="91">
        <v>0</v>
      </c>
    </row>
    <row r="18" spans="2:17">
      <c r="B18" s="424"/>
      <c r="C18" s="212">
        <v>10</v>
      </c>
      <c r="D18" s="90" t="s">
        <v>418</v>
      </c>
      <c r="E18" s="91">
        <v>9604332.8586999997</v>
      </c>
      <c r="F18" s="91">
        <v>247927.7531</v>
      </c>
      <c r="G18" s="91">
        <v>247927.7531</v>
      </c>
      <c r="H18" s="91">
        <v>9604332.8586999997</v>
      </c>
      <c r="I18" s="91">
        <v>-51735.94</v>
      </c>
      <c r="J18" s="71"/>
      <c r="K18" s="91">
        <v>0</v>
      </c>
    </row>
    <row r="19" spans="2:17">
      <c r="B19" s="424"/>
      <c r="C19" s="212">
        <v>11</v>
      </c>
      <c r="D19" s="90" t="s">
        <v>500</v>
      </c>
      <c r="E19" s="91">
        <v>166257990.79350004</v>
      </c>
      <c r="F19" s="91">
        <v>1305147.2631999999</v>
      </c>
      <c r="G19" s="91">
        <v>1305147.2631999999</v>
      </c>
      <c r="H19" s="91">
        <v>166257990.79350004</v>
      </c>
      <c r="I19" s="91">
        <v>-184594.36</v>
      </c>
      <c r="J19" s="71"/>
      <c r="K19" s="91">
        <v>0</v>
      </c>
    </row>
    <row r="21" spans="2:17" ht="101.7" customHeight="1">
      <c r="D21" s="763"/>
      <c r="E21" s="763"/>
      <c r="F21" s="763"/>
      <c r="G21" s="763"/>
      <c r="H21" s="763"/>
      <c r="I21" s="763"/>
      <c r="J21" s="763"/>
      <c r="K21" s="763"/>
      <c r="L21" s="415"/>
      <c r="M21" s="415"/>
      <c r="N21" s="415"/>
      <c r="O21" s="415"/>
      <c r="P21" s="415"/>
      <c r="Q21" s="415"/>
    </row>
  </sheetData>
  <mergeCells count="12">
    <mergeCell ref="D21:K21"/>
    <mergeCell ref="K4:K7"/>
    <mergeCell ref="F5:G5"/>
    <mergeCell ref="H5:H7"/>
    <mergeCell ref="F6:F7"/>
    <mergeCell ref="G6:G7"/>
    <mergeCell ref="E5:E6"/>
    <mergeCell ref="B2:J2"/>
    <mergeCell ref="D4:D7"/>
    <mergeCell ref="E4:H4"/>
    <mergeCell ref="I4:I7"/>
    <mergeCell ref="J4:J7"/>
  </mergeCells>
  <dataValidations count="1">
    <dataValidation type="list" allowBlank="1" showInputMessage="1" showErrorMessage="1" sqref="D9:D19" xr:uid="{441CE538-A929-485D-955D-45850BC687C8}">
      <formula1>lkpf2b520387051429ab2e99b0d729f2417</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Internal Information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86D9-9DC5-45C0-AC2E-1E1CA1739880}">
  <sheetPr codeName="Sheet25">
    <tabColor rgb="FFFFFFFF"/>
  </sheetPr>
  <dimension ref="B1:K19"/>
  <sheetViews>
    <sheetView showRowColHeaders="0" workbookViewId="0">
      <selection activeCell="B18" sqref="B18"/>
    </sheetView>
  </sheetViews>
  <sheetFormatPr defaultColWidth="9" defaultRowHeight="14.4"/>
  <cols>
    <col min="1" max="1" width="2.5546875" style="342" customWidth="1"/>
    <col min="2" max="2" width="27.5546875" style="342" customWidth="1"/>
    <col min="3" max="3" width="7.5546875" style="342" customWidth="1"/>
    <col min="4" max="4" width="35.5546875" style="342" customWidth="1"/>
    <col min="5" max="11" width="18.5546875" style="342" customWidth="1"/>
    <col min="12" max="16384" width="9" style="342"/>
  </cols>
  <sheetData>
    <row r="1" spans="2:11" ht="10.199999999999999" customHeight="1"/>
    <row r="2" spans="2:11" ht="28.2" customHeight="1">
      <c r="B2" s="715" t="s">
        <v>1377</v>
      </c>
      <c r="C2" s="716"/>
      <c r="D2" s="716"/>
      <c r="E2" s="716"/>
      <c r="F2" s="716"/>
      <c r="G2" s="716"/>
      <c r="H2" s="716"/>
      <c r="I2" s="716"/>
      <c r="J2" s="716"/>
      <c r="K2" s="716"/>
    </row>
    <row r="3" spans="2:11" ht="14.7" customHeight="1">
      <c r="B3" s="388"/>
      <c r="C3" s="349"/>
      <c r="D3" s="349"/>
      <c r="K3" s="349"/>
    </row>
    <row r="4" spans="2:11" ht="21" customHeight="1">
      <c r="B4" s="348"/>
      <c r="C4" s="348"/>
      <c r="D4" s="719" t="s">
        <v>0</v>
      </c>
      <c r="E4" s="726" t="s">
        <v>1366</v>
      </c>
      <c r="F4" s="745"/>
      <c r="G4" s="745"/>
      <c r="H4" s="743"/>
      <c r="I4" s="719" t="s">
        <v>1367</v>
      </c>
      <c r="J4" s="719" t="s">
        <v>1368</v>
      </c>
      <c r="K4" s="719" t="s">
        <v>1369</v>
      </c>
    </row>
    <row r="5" spans="2:11" ht="21" customHeight="1">
      <c r="B5" s="348"/>
      <c r="C5" s="348"/>
      <c r="D5" s="742"/>
      <c r="E5" s="742"/>
      <c r="F5" s="726" t="s">
        <v>1370</v>
      </c>
      <c r="G5" s="725"/>
      <c r="H5" s="719" t="s">
        <v>1371</v>
      </c>
      <c r="I5" s="742"/>
      <c r="J5" s="742"/>
      <c r="K5" s="742"/>
    </row>
    <row r="6" spans="2:11">
      <c r="B6" s="348"/>
      <c r="C6" s="348"/>
      <c r="D6" s="742"/>
      <c r="E6" s="742"/>
      <c r="F6" s="742"/>
      <c r="G6" s="719" t="s">
        <v>1350</v>
      </c>
      <c r="H6" s="742"/>
      <c r="I6" s="742"/>
      <c r="J6" s="742"/>
      <c r="K6" s="742"/>
    </row>
    <row r="7" spans="2:11">
      <c r="B7" s="348"/>
      <c r="C7" s="348"/>
      <c r="D7" s="720"/>
      <c r="E7" s="299"/>
      <c r="F7" s="720"/>
      <c r="G7" s="720"/>
      <c r="H7" s="720"/>
      <c r="I7" s="720"/>
      <c r="J7" s="720"/>
      <c r="K7" s="720"/>
    </row>
    <row r="8" spans="2:11">
      <c r="B8" s="407"/>
      <c r="C8" s="210" t="s">
        <v>503</v>
      </c>
      <c r="D8" s="211" t="s">
        <v>1374</v>
      </c>
      <c r="E8" s="211" t="s">
        <v>504</v>
      </c>
      <c r="F8" s="211" t="s">
        <v>505</v>
      </c>
      <c r="G8" s="211" t="s">
        <v>506</v>
      </c>
      <c r="H8" s="211" t="s">
        <v>527</v>
      </c>
      <c r="I8" s="211" t="s">
        <v>528</v>
      </c>
      <c r="J8" s="211" t="s">
        <v>590</v>
      </c>
      <c r="K8" s="186" t="s">
        <v>592</v>
      </c>
    </row>
    <row r="9" spans="2:11">
      <c r="C9" s="212">
        <v>1</v>
      </c>
      <c r="D9" s="90" t="s">
        <v>42</v>
      </c>
      <c r="E9" s="91">
        <v>2449293511.9099998</v>
      </c>
      <c r="F9" s="91">
        <v>7002228.9299999997</v>
      </c>
      <c r="G9" s="91">
        <v>6448154.9299999997</v>
      </c>
      <c r="H9" s="71"/>
      <c r="I9" s="71"/>
      <c r="J9" s="91">
        <v>2244256.0099999998</v>
      </c>
      <c r="K9" s="71"/>
    </row>
    <row r="10" spans="2:11">
      <c r="C10" s="212">
        <v>2</v>
      </c>
      <c r="D10" s="90" t="s">
        <v>260</v>
      </c>
      <c r="E10" s="91">
        <v>4984893.5199999996</v>
      </c>
      <c r="F10" s="91">
        <v>0</v>
      </c>
      <c r="G10" s="91">
        <v>0</v>
      </c>
      <c r="H10" s="71"/>
      <c r="I10" s="71"/>
      <c r="J10" s="91">
        <v>8096.8</v>
      </c>
      <c r="K10" s="71"/>
    </row>
    <row r="11" spans="2:11">
      <c r="C11" s="212">
        <v>3</v>
      </c>
      <c r="D11" s="90" t="s">
        <v>1375</v>
      </c>
      <c r="E11" s="91">
        <v>3470165.63</v>
      </c>
      <c r="F11" s="91">
        <v>0</v>
      </c>
      <c r="G11" s="91">
        <v>0</v>
      </c>
      <c r="H11" s="71"/>
      <c r="I11" s="71"/>
      <c r="J11" s="91">
        <v>2040.77</v>
      </c>
      <c r="K11" s="71"/>
    </row>
    <row r="12" spans="2:11">
      <c r="C12" s="212">
        <v>4</v>
      </c>
      <c r="D12" s="90" t="s">
        <v>166</v>
      </c>
      <c r="E12" s="91">
        <v>1420160.79</v>
      </c>
      <c r="F12" s="91">
        <v>0</v>
      </c>
      <c r="G12" s="91">
        <v>0</v>
      </c>
      <c r="H12" s="71"/>
      <c r="I12" s="71"/>
      <c r="J12" s="91">
        <v>9536.25</v>
      </c>
      <c r="K12" s="71"/>
    </row>
    <row r="13" spans="2:11">
      <c r="C13" s="212">
        <v>5</v>
      </c>
      <c r="D13" s="90" t="s">
        <v>152</v>
      </c>
      <c r="E13" s="91">
        <v>777473.92</v>
      </c>
      <c r="F13" s="91">
        <v>0</v>
      </c>
      <c r="G13" s="91">
        <v>0</v>
      </c>
      <c r="H13" s="71"/>
      <c r="I13" s="71"/>
      <c r="J13" s="91">
        <v>2157.25</v>
      </c>
      <c r="K13" s="71"/>
    </row>
    <row r="14" spans="2:11">
      <c r="C14" s="212">
        <v>6</v>
      </c>
      <c r="D14" s="90" t="s">
        <v>28</v>
      </c>
      <c r="E14" s="91">
        <v>732997.48</v>
      </c>
      <c r="F14" s="91">
        <v>0</v>
      </c>
      <c r="G14" s="91">
        <v>0</v>
      </c>
      <c r="H14" s="71"/>
      <c r="I14" s="71"/>
      <c r="J14" s="91">
        <v>1730.68</v>
      </c>
      <c r="K14" s="71"/>
    </row>
    <row r="15" spans="2:11">
      <c r="C15" s="212">
        <v>7</v>
      </c>
      <c r="D15" s="90" t="s">
        <v>418</v>
      </c>
      <c r="E15" s="91">
        <v>234095.94</v>
      </c>
      <c r="F15" s="91">
        <v>0</v>
      </c>
      <c r="G15" s="91">
        <v>0</v>
      </c>
      <c r="H15" s="71"/>
      <c r="I15" s="71"/>
      <c r="J15" s="91">
        <v>427.27</v>
      </c>
      <c r="K15" s="71"/>
    </row>
    <row r="16" spans="2:11">
      <c r="C16" s="212">
        <v>8</v>
      </c>
      <c r="D16" s="90" t="s">
        <v>354</v>
      </c>
      <c r="E16" s="91">
        <v>76096.81</v>
      </c>
      <c r="F16" s="91">
        <v>0</v>
      </c>
      <c r="G16" s="91">
        <v>0</v>
      </c>
      <c r="H16" s="71"/>
      <c r="I16" s="71"/>
      <c r="J16" s="91">
        <v>109.62</v>
      </c>
      <c r="K16" s="71"/>
    </row>
    <row r="17" spans="3:11">
      <c r="C17" s="212">
        <v>9</v>
      </c>
      <c r="D17" s="90" t="s">
        <v>220</v>
      </c>
      <c r="E17" s="91">
        <v>63190.13</v>
      </c>
      <c r="F17" s="91">
        <v>0</v>
      </c>
      <c r="G17" s="91">
        <v>0</v>
      </c>
      <c r="H17" s="71"/>
      <c r="I17" s="71"/>
      <c r="J17" s="91">
        <v>86.93</v>
      </c>
      <c r="K17" s="71"/>
    </row>
    <row r="18" spans="3:11">
      <c r="C18" s="212">
        <v>10</v>
      </c>
      <c r="D18" s="90" t="s">
        <v>430</v>
      </c>
      <c r="E18" s="91">
        <v>54600.7</v>
      </c>
      <c r="F18" s="91">
        <v>0</v>
      </c>
      <c r="G18" s="91">
        <v>0</v>
      </c>
      <c r="H18" s="71"/>
      <c r="I18" s="71"/>
      <c r="J18" s="91">
        <v>67.069999999999993</v>
      </c>
      <c r="K18" s="71"/>
    </row>
    <row r="19" spans="3:11">
      <c r="C19" s="212">
        <v>11</v>
      </c>
      <c r="D19" s="90" t="s">
        <v>500</v>
      </c>
      <c r="E19" s="91">
        <v>439005.63</v>
      </c>
      <c r="F19" s="91">
        <v>0</v>
      </c>
      <c r="G19" s="91">
        <v>0</v>
      </c>
      <c r="H19" s="71"/>
      <c r="I19" s="71"/>
      <c r="J19" s="91">
        <v>487.13999999999993</v>
      </c>
      <c r="K19" s="71"/>
    </row>
  </sheetData>
  <mergeCells count="11">
    <mergeCell ref="B2:K2"/>
    <mergeCell ref="D4:D7"/>
    <mergeCell ref="E4:H4"/>
    <mergeCell ref="I4:I7"/>
    <mergeCell ref="J4:J7"/>
    <mergeCell ref="K4:K7"/>
    <mergeCell ref="F5:G5"/>
    <mergeCell ref="H5:H7"/>
    <mergeCell ref="F6:F7"/>
    <mergeCell ref="G6:G7"/>
    <mergeCell ref="E5:E6"/>
  </mergeCells>
  <dataValidations count="1">
    <dataValidation type="list" allowBlank="1" showInputMessage="1" showErrorMessage="1" sqref="D9:D19" xr:uid="{39A2653C-656D-4641-A300-14FEC314719F}">
      <formula1>lkpf2b520387051429ab2e99b0d729f2417</formula1>
    </dataValidation>
  </dataValidations>
  <pageMargins left="0.70866141732283472" right="0.70866141732283472" top="0.74803149606299213" bottom="0.74803149606299213" header="0.31496062992125984" footer="0.31496062992125984"/>
  <pageSetup paperSize="9" orientation="landscape" r:id="rId1"/>
  <headerFooter>
    <oddHeader>&amp;CEN
Annex XV</oddHeader>
    <oddFooter>&amp;C&amp;"Calibri"&amp;11&amp;K000000&amp;P_x000D_&amp;1#&amp;"Calibri"&amp;10&amp;K000000 Internal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C4700-03F5-4A4E-BB11-00D7D394E594}">
  <sheetPr>
    <tabColor rgb="FFFFFFFF"/>
  </sheetPr>
  <dimension ref="A1:K137"/>
  <sheetViews>
    <sheetView showRowColHeaders="0" topLeftCell="A41" zoomScaleNormal="100" workbookViewId="0">
      <selection activeCell="B18" sqref="B18"/>
    </sheetView>
  </sheetViews>
  <sheetFormatPr defaultColWidth="9" defaultRowHeight="14.4"/>
  <cols>
    <col min="1" max="1" width="2.5546875" style="342" customWidth="1"/>
    <col min="2" max="2" width="11.33203125" style="342" customWidth="1"/>
    <col min="3" max="3" width="75.6640625" style="342" customWidth="1"/>
    <col min="4" max="4" width="6.5546875" style="342" customWidth="1"/>
    <col min="5" max="9" width="18.5546875" style="342" customWidth="1"/>
    <col min="10" max="16384" width="9" style="342"/>
  </cols>
  <sheetData>
    <row r="1" spans="1:9" ht="10.199999999999999" customHeight="1">
      <c r="A1" s="344"/>
    </row>
    <row r="2" spans="1:9" ht="28.2" customHeight="1">
      <c r="A2" s="344"/>
      <c r="B2" s="701" t="s">
        <v>526</v>
      </c>
      <c r="C2" s="702"/>
      <c r="D2" s="702"/>
      <c r="E2" s="702"/>
      <c r="F2" s="702"/>
      <c r="G2" s="702"/>
      <c r="H2" s="702"/>
      <c r="I2" s="702"/>
    </row>
    <row r="3" spans="1:9" ht="14.7" customHeight="1">
      <c r="A3" s="344"/>
      <c r="B3" s="404"/>
    </row>
    <row r="4" spans="1:9">
      <c r="A4" s="344"/>
      <c r="E4" s="296">
        <v>46022</v>
      </c>
      <c r="F4" s="296">
        <v>45657</v>
      </c>
      <c r="G4" s="296">
        <v>45291</v>
      </c>
      <c r="H4" s="296">
        <v>44926</v>
      </c>
      <c r="I4" s="296">
        <v>44561</v>
      </c>
    </row>
    <row r="5" spans="1:9">
      <c r="A5" s="344"/>
      <c r="B5" s="408"/>
      <c r="C5" s="409"/>
      <c r="D5" s="185" t="s">
        <v>503</v>
      </c>
      <c r="E5" s="186" t="s">
        <v>504</v>
      </c>
      <c r="F5" s="186" t="s">
        <v>504</v>
      </c>
      <c r="G5" s="186" t="s">
        <v>504</v>
      </c>
      <c r="H5" s="186" t="s">
        <v>505</v>
      </c>
      <c r="I5" s="186" t="s">
        <v>506</v>
      </c>
    </row>
    <row r="6" spans="1:9" ht="14.7" customHeight="1">
      <c r="A6" s="344"/>
      <c r="B6" s="280" t="s">
        <v>529</v>
      </c>
      <c r="C6" s="293"/>
      <c r="D6" s="294"/>
      <c r="E6" s="294"/>
      <c r="F6" s="294"/>
      <c r="G6" s="294"/>
      <c r="H6" s="294"/>
      <c r="I6" s="295"/>
    </row>
    <row r="7" spans="1:9" ht="14.7" customHeight="1">
      <c r="A7" s="344"/>
      <c r="B7" s="126"/>
      <c r="C7" s="127" t="s">
        <v>530</v>
      </c>
      <c r="D7" s="184">
        <v>1</v>
      </c>
      <c r="E7" s="73">
        <v>2997134412.7175002</v>
      </c>
      <c r="F7" s="73">
        <v>2449523482</v>
      </c>
      <c r="G7" s="73">
        <v>2144638388.3789001</v>
      </c>
      <c r="H7" s="73">
        <v>1896221510.1752</v>
      </c>
      <c r="I7" s="73">
        <v>1841036914.95</v>
      </c>
    </row>
    <row r="8" spans="1:9" ht="14.7" customHeight="1">
      <c r="A8" s="344"/>
      <c r="B8" s="126"/>
      <c r="C8" s="127" t="s">
        <v>531</v>
      </c>
      <c r="D8" s="184">
        <v>2</v>
      </c>
      <c r="E8" s="73">
        <v>3241914590.0574999</v>
      </c>
      <c r="F8" s="73">
        <v>2694193597</v>
      </c>
      <c r="G8" s="73">
        <v>2389197938.9389</v>
      </c>
      <c r="H8" s="73">
        <v>2141393456.6252</v>
      </c>
      <c r="I8" s="73">
        <v>2085437353.1500001</v>
      </c>
    </row>
    <row r="9" spans="1:9" ht="14.7" customHeight="1">
      <c r="A9" s="344"/>
      <c r="B9" s="126"/>
      <c r="C9" s="127" t="s">
        <v>532</v>
      </c>
      <c r="D9" s="184">
        <v>3</v>
      </c>
      <c r="E9" s="73">
        <v>3750585642.8775001</v>
      </c>
      <c r="F9" s="73">
        <v>3202796068</v>
      </c>
      <c r="G9" s="73">
        <v>2591993217.5837002</v>
      </c>
      <c r="H9" s="73">
        <v>2343107984.0387998</v>
      </c>
      <c r="I9" s="73">
        <v>2290726387.1500001</v>
      </c>
    </row>
    <row r="10" spans="1:9" ht="14.7" customHeight="1">
      <c r="A10" s="344"/>
      <c r="B10" s="280" t="s">
        <v>533</v>
      </c>
      <c r="C10" s="293"/>
      <c r="D10" s="294"/>
      <c r="E10" s="294"/>
      <c r="F10" s="294"/>
      <c r="G10" s="294"/>
      <c r="H10" s="294"/>
      <c r="I10" s="295"/>
    </row>
    <row r="11" spans="1:9" ht="14.7" customHeight="1">
      <c r="A11" s="344"/>
      <c r="B11" s="126"/>
      <c r="C11" s="127" t="s">
        <v>534</v>
      </c>
      <c r="D11" s="184">
        <v>4</v>
      </c>
      <c r="E11" s="73">
        <v>12156315342.3447</v>
      </c>
      <c r="F11" s="73">
        <v>9078163374</v>
      </c>
      <c r="G11" s="73">
        <v>8415492053.4730997</v>
      </c>
      <c r="H11" s="73">
        <v>8915192734.0627003</v>
      </c>
      <c r="I11" s="73">
        <v>11602421677.6406</v>
      </c>
    </row>
    <row r="12" spans="1:9" customFormat="1" ht="14.4" customHeight="1">
      <c r="A12" s="1"/>
      <c r="B12" s="126"/>
      <c r="C12" s="127" t="s">
        <v>2287</v>
      </c>
      <c r="D12" s="262" t="s">
        <v>2288</v>
      </c>
      <c r="E12" s="73">
        <v>9725052273.8747005</v>
      </c>
      <c r="F12" s="507"/>
      <c r="G12" s="507"/>
      <c r="H12" s="507"/>
      <c r="I12" s="507"/>
    </row>
    <row r="13" spans="1:9" ht="14.7" customHeight="1">
      <c r="A13" s="344"/>
      <c r="B13" s="280" t="s">
        <v>535</v>
      </c>
      <c r="C13" s="293"/>
      <c r="D13" s="294"/>
      <c r="E13" s="294"/>
      <c r="F13" s="294"/>
      <c r="G13" s="294"/>
      <c r="H13" s="294"/>
      <c r="I13" s="295"/>
    </row>
    <row r="14" spans="1:9" ht="14.7" customHeight="1">
      <c r="A14" s="344"/>
      <c r="B14" s="126"/>
      <c r="C14" s="127" t="s">
        <v>536</v>
      </c>
      <c r="D14" s="184">
        <v>5</v>
      </c>
      <c r="E14" s="88">
        <v>0.2465</v>
      </c>
      <c r="F14" s="88">
        <v>0.26979999999999998</v>
      </c>
      <c r="G14" s="88">
        <v>0.25480000000000003</v>
      </c>
      <c r="H14" s="88">
        <v>0.2127</v>
      </c>
      <c r="I14" s="88">
        <v>0.15870000000000001</v>
      </c>
    </row>
    <row r="15" spans="1:9" ht="14.7" customHeight="1">
      <c r="A15" s="344"/>
      <c r="B15" s="126"/>
      <c r="C15" s="127" t="s">
        <v>2576</v>
      </c>
      <c r="D15" s="262" t="s">
        <v>2577</v>
      </c>
      <c r="E15" s="88">
        <v>0.30819999999999997</v>
      </c>
      <c r="F15" s="507"/>
      <c r="G15" s="507"/>
      <c r="H15" s="507"/>
      <c r="I15" s="507"/>
    </row>
    <row r="16" spans="1:9" ht="14.7" customHeight="1">
      <c r="A16" s="344"/>
      <c r="B16" s="126"/>
      <c r="C16" s="127" t="s">
        <v>537</v>
      </c>
      <c r="D16" s="184">
        <v>6</v>
      </c>
      <c r="E16" s="88">
        <v>0.26669999999999999</v>
      </c>
      <c r="F16" s="88">
        <v>0.29680000000000001</v>
      </c>
      <c r="G16" s="88">
        <v>0.28389999999999999</v>
      </c>
      <c r="H16" s="88">
        <v>0.2402</v>
      </c>
      <c r="I16" s="88">
        <v>0.1797</v>
      </c>
    </row>
    <row r="17" spans="1:9" ht="14.7" customHeight="1">
      <c r="A17" s="344"/>
      <c r="B17" s="126"/>
      <c r="C17" s="495" t="s">
        <v>2289</v>
      </c>
      <c r="D17" s="184" t="s">
        <v>2290</v>
      </c>
      <c r="E17" s="88">
        <v>0.33339999999999997</v>
      </c>
      <c r="F17" s="507"/>
      <c r="G17" s="507"/>
      <c r="H17" s="507"/>
      <c r="I17" s="507"/>
    </row>
    <row r="18" spans="1:9" ht="14.7" customHeight="1">
      <c r="A18" s="344"/>
      <c r="B18" s="126"/>
      <c r="C18" s="495" t="s">
        <v>538</v>
      </c>
      <c r="D18" s="184">
        <v>7</v>
      </c>
      <c r="E18" s="88">
        <v>0.3085</v>
      </c>
      <c r="F18" s="88">
        <v>0.3528</v>
      </c>
      <c r="G18" s="88">
        <v>0.308</v>
      </c>
      <c r="H18" s="88">
        <v>0.26279999999999998</v>
      </c>
      <c r="I18" s="88">
        <v>0.19739999999999999</v>
      </c>
    </row>
    <row r="19" spans="1:9" ht="14.7" customHeight="1">
      <c r="A19" s="344"/>
      <c r="B19" s="126"/>
      <c r="C19" s="495" t="s">
        <v>2292</v>
      </c>
      <c r="D19" s="184" t="s">
        <v>2293</v>
      </c>
      <c r="E19" s="88">
        <v>0.38569999999999999</v>
      </c>
      <c r="F19" s="507"/>
      <c r="G19" s="507"/>
      <c r="H19" s="507"/>
      <c r="I19" s="507"/>
    </row>
    <row r="20" spans="1:9" ht="14.7" customHeight="1">
      <c r="A20" s="344"/>
      <c r="B20" s="280" t="s">
        <v>539</v>
      </c>
      <c r="C20" s="293"/>
      <c r="D20" s="294"/>
      <c r="E20" s="294"/>
      <c r="F20" s="294"/>
      <c r="G20" s="294"/>
      <c r="H20" s="294"/>
      <c r="I20" s="295"/>
    </row>
    <row r="21" spans="1:9" ht="28.8">
      <c r="A21" s="344"/>
      <c r="B21" s="126"/>
      <c r="C21" s="125" t="s">
        <v>540</v>
      </c>
      <c r="D21" s="184" t="s">
        <v>546</v>
      </c>
      <c r="E21" s="88">
        <v>2.4E-2</v>
      </c>
      <c r="F21" s="88">
        <v>0.03</v>
      </c>
      <c r="G21" s="88">
        <v>3.1600000000000003E-2</v>
      </c>
      <c r="H21" s="88">
        <v>3.1600000000000003E-2</v>
      </c>
      <c r="I21" s="88">
        <v>4.1500000000000002E-2</v>
      </c>
    </row>
    <row r="22" spans="1:9" ht="14.7" customHeight="1">
      <c r="A22" s="344"/>
      <c r="B22" s="126"/>
      <c r="C22" s="127" t="s">
        <v>542</v>
      </c>
      <c r="D22" s="184" t="s">
        <v>2359</v>
      </c>
      <c r="E22" s="88">
        <v>1.35E-2</v>
      </c>
      <c r="F22" s="88">
        <v>1.6899999999999998E-2</v>
      </c>
      <c r="G22" s="88">
        <v>1.78E-2</v>
      </c>
      <c r="H22" s="88">
        <v>1.78E-2</v>
      </c>
      <c r="I22" s="88">
        <v>2.3300000000000001E-2</v>
      </c>
    </row>
    <row r="23" spans="1:9" ht="14.7" customHeight="1">
      <c r="A23" s="344"/>
      <c r="B23" s="126"/>
      <c r="C23" s="127" t="s">
        <v>2578</v>
      </c>
      <c r="D23" s="184" t="s">
        <v>2361</v>
      </c>
      <c r="E23" s="88">
        <v>1.7999999999999999E-2</v>
      </c>
      <c r="F23" s="88">
        <v>2.2499999999999999E-2</v>
      </c>
      <c r="G23" s="88">
        <v>2.3699999999999999E-2</v>
      </c>
      <c r="H23" s="88">
        <v>2.3699999999999999E-2</v>
      </c>
      <c r="I23" s="88">
        <v>3.1099999999999999E-2</v>
      </c>
    </row>
    <row r="24" spans="1:9" ht="14.7" customHeight="1">
      <c r="A24" s="344"/>
      <c r="B24" s="126"/>
      <c r="C24" s="127" t="s">
        <v>545</v>
      </c>
      <c r="D24" s="184" t="s">
        <v>2579</v>
      </c>
      <c r="E24" s="88">
        <v>0.104</v>
      </c>
      <c r="F24" s="88">
        <v>0.11</v>
      </c>
      <c r="G24" s="88">
        <v>0.1116</v>
      </c>
      <c r="H24" s="88">
        <v>0.1116</v>
      </c>
      <c r="I24" s="88">
        <v>0.1215</v>
      </c>
    </row>
    <row r="25" spans="1:9" ht="14.7" customHeight="1">
      <c r="A25" s="344"/>
      <c r="B25" s="280" t="s">
        <v>547</v>
      </c>
      <c r="C25" s="293"/>
      <c r="D25" s="294"/>
      <c r="E25" s="294"/>
      <c r="F25" s="294"/>
      <c r="G25" s="294"/>
      <c r="H25" s="294"/>
      <c r="I25" s="295"/>
    </row>
    <row r="26" spans="1:9" ht="14.7" customHeight="1">
      <c r="A26" s="344"/>
      <c r="B26" s="126"/>
      <c r="C26" s="127" t="s">
        <v>548</v>
      </c>
      <c r="D26" s="184">
        <v>8</v>
      </c>
      <c r="E26" s="88">
        <v>2.5000000000000001E-2</v>
      </c>
      <c r="F26" s="88">
        <v>2.5000000000000001E-2</v>
      </c>
      <c r="G26" s="88">
        <v>2.5000000000000001E-2</v>
      </c>
      <c r="H26" s="88">
        <v>2.5000000000000001E-2</v>
      </c>
      <c r="I26" s="88">
        <v>2.5000000000000001E-2</v>
      </c>
    </row>
    <row r="27" spans="1:9">
      <c r="A27" s="344"/>
      <c r="B27" s="126"/>
      <c r="C27" s="127" t="s">
        <v>549</v>
      </c>
      <c r="D27" s="184" t="s">
        <v>514</v>
      </c>
      <c r="E27" s="88" t="s">
        <v>855</v>
      </c>
      <c r="F27" s="88"/>
      <c r="G27" s="88"/>
      <c r="H27" s="88"/>
      <c r="I27" s="88"/>
    </row>
    <row r="28" spans="1:9" ht="14.7" customHeight="1">
      <c r="A28" s="344"/>
      <c r="B28" s="126"/>
      <c r="C28" s="127" t="s">
        <v>550</v>
      </c>
      <c r="D28" s="184">
        <v>9</v>
      </c>
      <c r="E28" s="255">
        <v>1.0011206433820285E-2</v>
      </c>
      <c r="F28" s="255">
        <v>1.00128583795828E-2</v>
      </c>
      <c r="G28" s="255">
        <v>1.2217650625332208E-4</v>
      </c>
      <c r="H28" s="255">
        <v>1.5388197152006826E-5</v>
      </c>
      <c r="I28" s="88">
        <v>1.2427629559256094E-5</v>
      </c>
    </row>
    <row r="29" spans="1:9" ht="14.7" customHeight="1">
      <c r="A29" s="344"/>
      <c r="B29" s="126"/>
      <c r="C29" s="127" t="s">
        <v>551</v>
      </c>
      <c r="D29" s="184" t="s">
        <v>552</v>
      </c>
      <c r="E29" s="88">
        <v>1.29E-2</v>
      </c>
      <c r="F29" s="88">
        <v>1.5699999999999999E-2</v>
      </c>
      <c r="G29" s="88">
        <v>2.5100000000000001E-2</v>
      </c>
      <c r="H29" s="88">
        <v>2.8899999999999999E-2</v>
      </c>
      <c r="I29" s="88"/>
    </row>
    <row r="30" spans="1:9" ht="14.7" customHeight="1">
      <c r="A30" s="344"/>
      <c r="B30" s="126"/>
      <c r="C30" s="127" t="s">
        <v>553</v>
      </c>
      <c r="D30" s="184">
        <v>10</v>
      </c>
      <c r="E30" s="88" t="s">
        <v>855</v>
      </c>
      <c r="F30" s="88"/>
      <c r="G30" s="88"/>
      <c r="H30" s="88"/>
      <c r="I30" s="88"/>
    </row>
    <row r="31" spans="1:9" ht="14.7" customHeight="1">
      <c r="A31" s="344"/>
      <c r="B31" s="126"/>
      <c r="C31" s="127" t="s">
        <v>554</v>
      </c>
      <c r="D31" s="184" t="s">
        <v>555</v>
      </c>
      <c r="E31" s="88">
        <v>7.4999999999999997E-3</v>
      </c>
      <c r="F31" s="88">
        <v>7.4999999999999997E-3</v>
      </c>
      <c r="G31" s="88">
        <v>7.4999999999999997E-3</v>
      </c>
      <c r="H31" s="88">
        <v>3.7000000000000002E-3</v>
      </c>
      <c r="I31" s="88">
        <v>3.8999999999999998E-3</v>
      </c>
    </row>
    <row r="32" spans="1:9" ht="14.7" customHeight="1">
      <c r="A32" s="344"/>
      <c r="B32" s="126"/>
      <c r="C32" s="127" t="s">
        <v>556</v>
      </c>
      <c r="D32" s="184">
        <v>11</v>
      </c>
      <c r="E32" s="88">
        <v>5.5399999999999998E-2</v>
      </c>
      <c r="F32" s="88">
        <v>5.8200000000000002E-2</v>
      </c>
      <c r="G32" s="88">
        <v>5.7700000000000001E-2</v>
      </c>
      <c r="H32" s="88">
        <v>5.7599999999999998E-2</v>
      </c>
      <c r="I32" s="88">
        <v>2.8899999999999999E-2</v>
      </c>
    </row>
    <row r="33" spans="1:9" ht="14.7" customHeight="1">
      <c r="A33" s="344"/>
      <c r="B33" s="126"/>
      <c r="C33" s="127" t="s">
        <v>557</v>
      </c>
      <c r="D33" s="184" t="s">
        <v>558</v>
      </c>
      <c r="E33" s="88">
        <v>0.15939999999999999</v>
      </c>
      <c r="F33" s="88">
        <v>0.16819999999999999</v>
      </c>
      <c r="G33" s="88">
        <v>0.16930000000000001</v>
      </c>
      <c r="H33" s="88">
        <v>0.16919999999999999</v>
      </c>
      <c r="I33" s="88">
        <v>0.15040000000000001</v>
      </c>
    </row>
    <row r="34" spans="1:9" ht="14.7" customHeight="1">
      <c r="A34" s="344"/>
      <c r="B34" s="126"/>
      <c r="C34" s="127" t="s">
        <v>559</v>
      </c>
      <c r="D34" s="184">
        <v>12</v>
      </c>
      <c r="E34" s="88">
        <v>0.188</v>
      </c>
      <c r="F34" s="88">
        <v>0.2079</v>
      </c>
      <c r="G34" s="88">
        <v>0.1920690869243846</v>
      </c>
      <c r="H34" s="88">
        <v>0.14990000000000001</v>
      </c>
      <c r="I34" s="88">
        <v>9.0399999999999994E-2</v>
      </c>
    </row>
    <row r="35" spans="1:9" ht="14.7" customHeight="1">
      <c r="A35" s="344"/>
      <c r="B35" s="280" t="s">
        <v>560</v>
      </c>
      <c r="C35" s="293"/>
      <c r="D35" s="294"/>
      <c r="E35" s="294"/>
      <c r="F35" s="294"/>
      <c r="G35" s="294"/>
      <c r="H35" s="294"/>
      <c r="I35" s="295"/>
    </row>
    <row r="36" spans="1:9" ht="14.7" customHeight="1">
      <c r="A36" s="344"/>
      <c r="B36" s="126"/>
      <c r="C36" s="128" t="s">
        <v>561</v>
      </c>
      <c r="D36" s="184">
        <v>13</v>
      </c>
      <c r="E36" s="73">
        <v>58361489080.330002</v>
      </c>
      <c r="F36" s="73">
        <v>57170436709</v>
      </c>
      <c r="G36" s="73">
        <v>55048870921.431999</v>
      </c>
      <c r="H36" s="73">
        <v>55038241113.480003</v>
      </c>
      <c r="I36" s="73">
        <v>50557728201.142601</v>
      </c>
    </row>
    <row r="37" spans="1:9" ht="14.7" customHeight="1">
      <c r="A37" s="344"/>
      <c r="B37" s="126"/>
      <c r="C37" s="128" t="s">
        <v>560</v>
      </c>
      <c r="D37" s="184">
        <v>14</v>
      </c>
      <c r="E37" s="88">
        <v>5.5500000000000001E-2</v>
      </c>
      <c r="F37" s="88">
        <v>4.7100000000000003E-2</v>
      </c>
      <c r="G37" s="88">
        <v>4.3400000000000001E-2</v>
      </c>
      <c r="H37" s="88">
        <v>3.8899999999999997E-2</v>
      </c>
      <c r="I37" s="88">
        <v>4.1200000000000001E-2</v>
      </c>
    </row>
    <row r="38" spans="1:9" ht="14.7" customHeight="1">
      <c r="B38" s="280" t="s">
        <v>2159</v>
      </c>
      <c r="C38" s="293"/>
      <c r="D38" s="294"/>
      <c r="E38" s="294"/>
      <c r="F38" s="294"/>
      <c r="G38" s="294"/>
      <c r="H38" s="294"/>
      <c r="I38" s="295"/>
    </row>
    <row r="39" spans="1:9" s="353" customFormat="1" ht="14.7" customHeight="1">
      <c r="B39" s="129"/>
      <c r="C39" s="130" t="s">
        <v>562</v>
      </c>
      <c r="D39" s="29" t="s">
        <v>563</v>
      </c>
      <c r="E39" s="88"/>
      <c r="F39" s="88"/>
      <c r="G39" s="88"/>
      <c r="H39" s="88"/>
      <c r="I39" s="88"/>
    </row>
    <row r="40" spans="1:9" s="353" customFormat="1" ht="14.7" customHeight="1">
      <c r="B40" s="129"/>
      <c r="C40" s="130" t="s">
        <v>542</v>
      </c>
      <c r="D40" s="29" t="s">
        <v>564</v>
      </c>
      <c r="E40" s="88"/>
      <c r="F40" s="88"/>
      <c r="G40" s="88"/>
      <c r="H40" s="88"/>
      <c r="I40" s="88"/>
    </row>
    <row r="41" spans="1:9" s="353" customFormat="1" ht="14.7" customHeight="1">
      <c r="B41" s="129"/>
      <c r="C41" s="130" t="s">
        <v>565</v>
      </c>
      <c r="D41" s="29" t="s">
        <v>566</v>
      </c>
      <c r="E41" s="88">
        <v>0.03</v>
      </c>
      <c r="F41" s="88">
        <v>0.03</v>
      </c>
      <c r="G41" s="88">
        <v>0.03</v>
      </c>
      <c r="H41" s="88">
        <v>0.03</v>
      </c>
      <c r="I41" s="88">
        <v>3.2800000000000003E-2</v>
      </c>
    </row>
    <row r="42" spans="1:9" s="353" customFormat="1" ht="14.7" customHeight="1">
      <c r="B42" s="280" t="s">
        <v>2580</v>
      </c>
      <c r="C42" s="293"/>
      <c r="D42" s="294"/>
      <c r="E42" s="294" t="s">
        <v>855</v>
      </c>
      <c r="F42" s="294" t="s">
        <v>855</v>
      </c>
      <c r="G42" s="294" t="s">
        <v>855</v>
      </c>
      <c r="H42" s="294" t="s">
        <v>855</v>
      </c>
      <c r="I42" s="295"/>
    </row>
    <row r="43" spans="1:9" s="353" customFormat="1" ht="14.7" customHeight="1">
      <c r="B43" s="129"/>
      <c r="C43" s="130" t="s">
        <v>567</v>
      </c>
      <c r="D43" s="29" t="s">
        <v>568</v>
      </c>
      <c r="E43" s="88" t="s">
        <v>855</v>
      </c>
      <c r="F43" s="88" t="s">
        <v>855</v>
      </c>
      <c r="G43" s="88" t="s">
        <v>855</v>
      </c>
      <c r="H43" s="88" t="s">
        <v>855</v>
      </c>
      <c r="I43" s="88" t="s">
        <v>855</v>
      </c>
    </row>
    <row r="44" spans="1:9" s="353" customFormat="1" ht="14.7" customHeight="1">
      <c r="B44" s="129"/>
      <c r="C44" s="131" t="s">
        <v>569</v>
      </c>
      <c r="D44" s="29" t="s">
        <v>570</v>
      </c>
      <c r="E44" s="89">
        <v>0.03</v>
      </c>
      <c r="F44" s="89">
        <v>0.03</v>
      </c>
      <c r="G44" s="89">
        <v>0.03</v>
      </c>
      <c r="H44" s="89">
        <v>0.03</v>
      </c>
      <c r="I44" s="89">
        <v>0.03</v>
      </c>
    </row>
    <row r="45" spans="1:9" ht="14.7" customHeight="1">
      <c r="A45" s="344"/>
      <c r="B45" s="280" t="s">
        <v>571</v>
      </c>
      <c r="C45" s="293"/>
      <c r="D45" s="294"/>
      <c r="E45" s="294"/>
      <c r="F45" s="294"/>
      <c r="G45" s="294"/>
      <c r="H45" s="294"/>
      <c r="I45" s="295"/>
    </row>
    <row r="46" spans="1:9" ht="14.7" customHeight="1">
      <c r="A46" s="344"/>
      <c r="B46" s="126"/>
      <c r="C46" s="128" t="s">
        <v>572</v>
      </c>
      <c r="D46" s="184">
        <v>15</v>
      </c>
      <c r="E46" s="73">
        <v>7447380142</v>
      </c>
      <c r="F46" s="73">
        <v>7976509317</v>
      </c>
      <c r="G46" s="73">
        <v>8280379316.2909002</v>
      </c>
      <c r="H46" s="73">
        <v>8334449748.1070004</v>
      </c>
      <c r="I46" s="73">
        <v>7117282251.1300001</v>
      </c>
    </row>
    <row r="47" spans="1:9" ht="14.7" customHeight="1">
      <c r="A47" s="344"/>
      <c r="B47" s="126"/>
      <c r="C47" s="132" t="s">
        <v>573</v>
      </c>
      <c r="D47" s="29" t="s">
        <v>574</v>
      </c>
      <c r="E47" s="73">
        <v>4501163196</v>
      </c>
      <c r="F47" s="73">
        <v>4459062469</v>
      </c>
      <c r="G47" s="73">
        <v>4695009183.9081001</v>
      </c>
      <c r="H47" s="73">
        <v>4990148316.0523005</v>
      </c>
      <c r="I47" s="73">
        <v>4296294242.0299997</v>
      </c>
    </row>
    <row r="48" spans="1:9" ht="14.7" customHeight="1">
      <c r="A48" s="344"/>
      <c r="B48" s="126"/>
      <c r="C48" s="132" t="s">
        <v>575</v>
      </c>
      <c r="D48" s="29" t="s">
        <v>576</v>
      </c>
      <c r="E48" s="73">
        <v>492202474</v>
      </c>
      <c r="F48" s="73">
        <v>490284683</v>
      </c>
      <c r="G48" s="73">
        <v>403749719.97930002</v>
      </c>
      <c r="H48" s="73">
        <v>453293700.98449999</v>
      </c>
      <c r="I48" s="73">
        <v>307137458.37150002</v>
      </c>
    </row>
    <row r="49" spans="1:9" ht="14.7" customHeight="1">
      <c r="A49" s="344"/>
      <c r="B49" s="126"/>
      <c r="C49" s="128" t="s">
        <v>577</v>
      </c>
      <c r="D49" s="184">
        <v>16</v>
      </c>
      <c r="E49" s="73">
        <v>4008960722</v>
      </c>
      <c r="F49" s="73">
        <v>3968777786</v>
      </c>
      <c r="G49" s="73">
        <v>4291259463.9287</v>
      </c>
      <c r="H49" s="73">
        <v>4536854615.0677996</v>
      </c>
      <c r="I49" s="73">
        <v>3989156783.6585002</v>
      </c>
    </row>
    <row r="50" spans="1:9" ht="14.7" customHeight="1">
      <c r="A50" s="344"/>
      <c r="B50" s="126"/>
      <c r="C50" s="128" t="s">
        <v>2170</v>
      </c>
      <c r="D50" s="184">
        <v>17</v>
      </c>
      <c r="E50" s="88">
        <v>1.8599000000000001</v>
      </c>
      <c r="F50" s="88">
        <v>2.0148000000000001</v>
      </c>
      <c r="G50" s="88">
        <v>1.9345000000000001</v>
      </c>
      <c r="H50" s="88">
        <v>1.8428</v>
      </c>
      <c r="I50" s="88">
        <v>1.7842</v>
      </c>
    </row>
    <row r="51" spans="1:9" ht="14.7" customHeight="1">
      <c r="A51" s="344"/>
      <c r="B51" s="280" t="s">
        <v>578</v>
      </c>
      <c r="C51" s="293"/>
      <c r="D51" s="294"/>
      <c r="E51" s="294" t="s">
        <v>855</v>
      </c>
      <c r="F51" s="294"/>
      <c r="G51" s="294"/>
      <c r="H51" s="294"/>
      <c r="I51" s="295"/>
    </row>
    <row r="52" spans="1:9" ht="14.7" customHeight="1">
      <c r="A52" s="344"/>
      <c r="B52" s="126"/>
      <c r="C52" s="133" t="s">
        <v>579</v>
      </c>
      <c r="D52" s="184">
        <v>18</v>
      </c>
      <c r="E52" s="73">
        <v>52039896247.6978</v>
      </c>
      <c r="F52" s="73">
        <v>50381746146</v>
      </c>
      <c r="G52" s="73">
        <v>50396332960</v>
      </c>
      <c r="H52" s="73">
        <v>49335343847</v>
      </c>
      <c r="I52" s="73">
        <v>49265289833</v>
      </c>
    </row>
    <row r="53" spans="1:9" ht="14.7" customHeight="1">
      <c r="A53" s="344"/>
      <c r="B53" s="126"/>
      <c r="C53" s="187" t="s">
        <v>580</v>
      </c>
      <c r="D53" s="184">
        <v>19</v>
      </c>
      <c r="E53" s="73">
        <v>39785048006.241699</v>
      </c>
      <c r="F53" s="73">
        <v>38091317871</v>
      </c>
      <c r="G53" s="73">
        <v>37019602200</v>
      </c>
      <c r="H53" s="73">
        <v>36708549677</v>
      </c>
      <c r="I53" s="73">
        <v>35763974289</v>
      </c>
    </row>
    <row r="54" spans="1:9" ht="14.7" customHeight="1">
      <c r="A54" s="344"/>
      <c r="B54" s="188"/>
      <c r="C54" s="133" t="s">
        <v>581</v>
      </c>
      <c r="D54" s="184">
        <v>20</v>
      </c>
      <c r="E54" s="88">
        <v>1.3080000000000001</v>
      </c>
      <c r="F54" s="88">
        <v>1.3227</v>
      </c>
      <c r="G54" s="88">
        <v>1.3613</v>
      </c>
      <c r="H54" s="88">
        <v>1.34</v>
      </c>
      <c r="I54" s="88">
        <v>1.38</v>
      </c>
    </row>
    <row r="55" spans="1:9">
      <c r="A55" s="344"/>
    </row>
    <row r="56" spans="1:9">
      <c r="A56" s="344"/>
    </row>
    <row r="57" spans="1:9" ht="14.7" customHeight="1">
      <c r="A57" s="344"/>
    </row>
    <row r="58" spans="1:9">
      <c r="A58" s="344"/>
    </row>
    <row r="59" spans="1:9">
      <c r="A59" s="344"/>
    </row>
    <row r="60" spans="1:9">
      <c r="A60" s="344"/>
    </row>
    <row r="61" spans="1:9">
      <c r="A61" s="344"/>
    </row>
    <row r="62" spans="1:9">
      <c r="A62" s="344"/>
    </row>
    <row r="63" spans="1:9">
      <c r="A63" s="344"/>
    </row>
    <row r="64" spans="1:9">
      <c r="A64" s="344"/>
    </row>
    <row r="65" spans="1:1">
      <c r="A65" s="344"/>
    </row>
    <row r="66" spans="1:1">
      <c r="A66" s="344"/>
    </row>
    <row r="67" spans="1:1">
      <c r="A67" s="344"/>
    </row>
    <row r="68" spans="1:1">
      <c r="A68" s="344"/>
    </row>
    <row r="69" spans="1:1">
      <c r="A69" s="344"/>
    </row>
    <row r="70" spans="1:1">
      <c r="A70" s="344"/>
    </row>
    <row r="71" spans="1:1">
      <c r="A71" s="344"/>
    </row>
    <row r="72" spans="1:1">
      <c r="A72" s="344"/>
    </row>
    <row r="73" spans="1:1">
      <c r="A73" s="344"/>
    </row>
    <row r="74" spans="1:1">
      <c r="A74" s="344"/>
    </row>
    <row r="75" spans="1:1">
      <c r="A75" s="344"/>
    </row>
    <row r="76" spans="1:1">
      <c r="A76" s="344"/>
    </row>
    <row r="77" spans="1:1">
      <c r="A77" s="344"/>
    </row>
    <row r="78" spans="1:1">
      <c r="A78" s="344"/>
    </row>
    <row r="79" spans="1:1">
      <c r="A79" s="344"/>
    </row>
    <row r="80" spans="1:1">
      <c r="A80" s="344"/>
    </row>
    <row r="81" spans="1:1">
      <c r="A81" s="344"/>
    </row>
    <row r="82" spans="1:1">
      <c r="A82" s="344"/>
    </row>
    <row r="83" spans="1:1">
      <c r="A83" s="344"/>
    </row>
    <row r="84" spans="1:1">
      <c r="A84" s="344"/>
    </row>
    <row r="85" spans="1:1">
      <c r="A85" s="344"/>
    </row>
    <row r="86" spans="1:1">
      <c r="A86" s="344"/>
    </row>
    <row r="87" spans="1:1">
      <c r="A87" s="344"/>
    </row>
    <row r="88" spans="1:1">
      <c r="A88" s="344"/>
    </row>
    <row r="89" spans="1:1">
      <c r="A89" s="344"/>
    </row>
    <row r="90" spans="1:1">
      <c r="A90" s="344"/>
    </row>
    <row r="91" spans="1:1">
      <c r="A91" s="344"/>
    </row>
    <row r="92" spans="1:1">
      <c r="A92" s="344"/>
    </row>
    <row r="93" spans="1:1">
      <c r="A93" s="344"/>
    </row>
    <row r="94" spans="1:1">
      <c r="A94" s="344"/>
    </row>
    <row r="95" spans="1:1">
      <c r="A95" s="344"/>
    </row>
    <row r="96" spans="1:1">
      <c r="A96" s="344"/>
    </row>
    <row r="97" spans="1:11">
      <c r="A97" s="344"/>
    </row>
    <row r="98" spans="1:11">
      <c r="A98" s="344"/>
    </row>
    <row r="99" spans="1:11">
      <c r="A99" s="344"/>
    </row>
    <row r="100" spans="1:11">
      <c r="A100" s="344"/>
    </row>
    <row r="101" spans="1:11">
      <c r="A101" s="344"/>
    </row>
    <row r="102" spans="1:11">
      <c r="A102" s="344"/>
    </row>
    <row r="103" spans="1:11">
      <c r="A103" s="344"/>
    </row>
    <row r="104" spans="1:11">
      <c r="A104" s="344"/>
    </row>
    <row r="105" spans="1:11">
      <c r="A105" s="344"/>
    </row>
    <row r="106" spans="1:11">
      <c r="A106" s="344"/>
    </row>
    <row r="107" spans="1:11">
      <c r="A107" s="344"/>
    </row>
    <row r="108" spans="1:11">
      <c r="A108" s="344"/>
      <c r="B108" s="344"/>
      <c r="C108" s="344"/>
      <c r="D108" s="344"/>
      <c r="E108" s="344"/>
      <c r="F108" s="344"/>
      <c r="G108" s="344"/>
      <c r="H108" s="344"/>
      <c r="I108" s="344"/>
      <c r="J108" s="344"/>
      <c r="K108" s="344"/>
    </row>
    <row r="109" spans="1:11">
      <c r="A109" s="344"/>
      <c r="B109" s="344"/>
      <c r="C109" s="344"/>
      <c r="D109" s="344"/>
      <c r="E109" s="344"/>
      <c r="F109" s="344"/>
      <c r="G109" s="344"/>
      <c r="H109" s="344"/>
      <c r="I109" s="344"/>
      <c r="J109" s="344"/>
      <c r="K109" s="344"/>
    </row>
    <row r="110" spans="1:11">
      <c r="A110" s="344"/>
      <c r="B110" s="344"/>
      <c r="C110" s="344"/>
      <c r="D110" s="344"/>
      <c r="E110" s="344"/>
      <c r="F110" s="344"/>
      <c r="G110" s="344"/>
      <c r="H110" s="344"/>
      <c r="I110" s="344"/>
      <c r="J110" s="344"/>
      <c r="K110" s="344"/>
    </row>
    <row r="111" spans="1:11">
      <c r="A111" s="344"/>
      <c r="B111" s="344"/>
      <c r="C111" s="344"/>
      <c r="D111" s="344"/>
      <c r="E111" s="344"/>
      <c r="F111" s="344"/>
      <c r="G111" s="344"/>
      <c r="H111" s="344"/>
      <c r="I111" s="344"/>
      <c r="J111" s="344"/>
      <c r="K111" s="344"/>
    </row>
    <row r="112" spans="1:11">
      <c r="A112" s="344"/>
      <c r="B112" s="344"/>
      <c r="C112" s="344"/>
      <c r="D112" s="344"/>
      <c r="E112" s="344"/>
      <c r="F112" s="344"/>
      <c r="G112" s="344"/>
      <c r="H112" s="344"/>
      <c r="I112" s="344"/>
      <c r="J112" s="344"/>
      <c r="K112" s="344"/>
    </row>
    <row r="113" spans="1:11">
      <c r="A113" s="344"/>
      <c r="B113" s="344"/>
      <c r="C113" s="344"/>
      <c r="D113" s="344"/>
      <c r="E113" s="344"/>
      <c r="F113" s="344"/>
      <c r="G113" s="344"/>
      <c r="H113" s="344"/>
      <c r="I113" s="344"/>
      <c r="J113" s="344"/>
      <c r="K113" s="344"/>
    </row>
    <row r="114" spans="1:11">
      <c r="A114" s="344"/>
      <c r="B114" s="344"/>
      <c r="C114" s="344"/>
      <c r="D114" s="344"/>
      <c r="E114" s="344"/>
      <c r="F114" s="344"/>
      <c r="G114" s="344"/>
      <c r="H114" s="344"/>
      <c r="I114" s="344"/>
      <c r="J114" s="344"/>
      <c r="K114" s="344"/>
    </row>
    <row r="115" spans="1:11">
      <c r="A115" s="344"/>
      <c r="B115" s="344"/>
      <c r="C115" s="344"/>
      <c r="D115" s="344"/>
      <c r="E115" s="344"/>
      <c r="F115" s="344"/>
      <c r="G115" s="344"/>
      <c r="H115" s="344"/>
      <c r="I115" s="344"/>
      <c r="J115" s="344"/>
      <c r="K115" s="344"/>
    </row>
    <row r="116" spans="1:11">
      <c r="A116" s="344"/>
      <c r="B116" s="344"/>
      <c r="C116" s="344"/>
      <c r="D116" s="344"/>
      <c r="E116" s="344"/>
      <c r="F116" s="344"/>
      <c r="G116" s="344"/>
      <c r="H116" s="344"/>
      <c r="I116" s="344"/>
      <c r="J116" s="344"/>
      <c r="K116" s="344"/>
    </row>
    <row r="117" spans="1:11">
      <c r="A117" s="344"/>
      <c r="B117" s="344"/>
      <c r="C117" s="344"/>
      <c r="D117" s="344"/>
      <c r="E117" s="344"/>
      <c r="F117" s="344"/>
      <c r="G117" s="344"/>
      <c r="H117" s="344"/>
      <c r="I117" s="344"/>
      <c r="J117" s="344"/>
      <c r="K117" s="344"/>
    </row>
    <row r="118" spans="1:11">
      <c r="A118" s="344"/>
      <c r="B118" s="344"/>
      <c r="C118" s="344"/>
      <c r="D118" s="344"/>
      <c r="E118" s="344"/>
      <c r="F118" s="344"/>
      <c r="G118" s="344"/>
      <c r="H118" s="344"/>
      <c r="I118" s="344"/>
      <c r="J118" s="344"/>
      <c r="K118" s="344"/>
    </row>
    <row r="119" spans="1:11">
      <c r="A119" s="344"/>
      <c r="B119" s="344"/>
      <c r="C119" s="344"/>
      <c r="D119" s="344"/>
      <c r="E119" s="344"/>
      <c r="F119" s="344"/>
      <c r="G119" s="344"/>
      <c r="H119" s="344"/>
      <c r="I119" s="344"/>
      <c r="J119" s="344"/>
      <c r="K119" s="344"/>
    </row>
    <row r="120" spans="1:11">
      <c r="A120" s="344"/>
      <c r="B120" s="344"/>
      <c r="C120" s="344"/>
      <c r="D120" s="344"/>
      <c r="E120" s="344"/>
      <c r="F120" s="344"/>
      <c r="G120" s="344"/>
      <c r="H120" s="344"/>
      <c r="I120" s="344"/>
      <c r="J120" s="344"/>
      <c r="K120" s="344"/>
    </row>
    <row r="121" spans="1:11">
      <c r="A121" s="344"/>
      <c r="B121" s="344"/>
      <c r="C121" s="344"/>
      <c r="D121" s="344"/>
      <c r="E121" s="344"/>
      <c r="F121" s="344"/>
      <c r="G121" s="344"/>
      <c r="H121" s="344"/>
      <c r="I121" s="344"/>
      <c r="J121" s="344"/>
      <c r="K121" s="344"/>
    </row>
    <row r="122" spans="1:11">
      <c r="A122" s="344"/>
      <c r="B122" s="344"/>
      <c r="C122" s="344"/>
      <c r="D122" s="344"/>
      <c r="E122" s="344"/>
      <c r="F122" s="344"/>
      <c r="G122" s="344"/>
      <c r="H122" s="344"/>
      <c r="I122" s="344"/>
      <c r="J122" s="344"/>
      <c r="K122" s="344"/>
    </row>
    <row r="123" spans="1:11">
      <c r="A123" s="344"/>
      <c r="B123" s="344"/>
      <c r="C123" s="344"/>
      <c r="D123" s="344"/>
      <c r="E123" s="344"/>
      <c r="F123" s="344"/>
      <c r="G123" s="344"/>
      <c r="H123" s="344"/>
      <c r="I123" s="344"/>
      <c r="J123" s="344"/>
      <c r="K123" s="344"/>
    </row>
    <row r="124" spans="1:11">
      <c r="A124" s="344"/>
      <c r="B124" s="344"/>
      <c r="C124" s="344"/>
      <c r="D124" s="344"/>
      <c r="E124" s="344"/>
      <c r="F124" s="344"/>
      <c r="G124" s="344"/>
      <c r="H124" s="344"/>
      <c r="I124" s="344"/>
      <c r="J124" s="344"/>
      <c r="K124" s="344"/>
    </row>
    <row r="125" spans="1:11">
      <c r="A125" s="344"/>
      <c r="B125" s="344"/>
      <c r="C125" s="344"/>
      <c r="D125" s="344"/>
      <c r="E125" s="344"/>
      <c r="F125" s="344"/>
      <c r="G125" s="344"/>
      <c r="H125" s="344"/>
      <c r="I125" s="344"/>
      <c r="J125" s="344"/>
      <c r="K125" s="344"/>
    </row>
    <row r="126" spans="1:11">
      <c r="A126" s="344"/>
      <c r="B126" s="344"/>
      <c r="C126" s="344"/>
      <c r="D126" s="344"/>
      <c r="E126" s="344"/>
      <c r="F126" s="344"/>
      <c r="G126" s="344"/>
      <c r="H126" s="344"/>
      <c r="I126" s="344"/>
      <c r="J126" s="344"/>
      <c r="K126" s="344"/>
    </row>
    <row r="127" spans="1:11">
      <c r="A127" s="344"/>
      <c r="B127" s="344"/>
      <c r="C127" s="344"/>
      <c r="D127" s="344"/>
      <c r="E127" s="344"/>
      <c r="F127" s="344"/>
      <c r="G127" s="344"/>
      <c r="H127" s="344"/>
      <c r="I127" s="344"/>
      <c r="J127" s="344"/>
      <c r="K127" s="344"/>
    </row>
    <row r="128" spans="1:11">
      <c r="A128" s="344"/>
      <c r="B128" s="344"/>
      <c r="C128" s="344"/>
      <c r="D128" s="344"/>
      <c r="E128" s="344"/>
      <c r="F128" s="344"/>
      <c r="G128" s="344"/>
      <c r="H128" s="344"/>
      <c r="I128" s="344"/>
      <c r="J128" s="344"/>
      <c r="K128" s="344"/>
    </row>
    <row r="129" spans="1:11">
      <c r="A129" s="344"/>
      <c r="B129" s="344"/>
      <c r="C129" s="344"/>
      <c r="D129" s="344"/>
      <c r="E129" s="344"/>
      <c r="F129" s="344"/>
      <c r="G129" s="344"/>
      <c r="H129" s="344"/>
      <c r="I129" s="344"/>
      <c r="J129" s="344"/>
      <c r="K129" s="344"/>
    </row>
    <row r="130" spans="1:11">
      <c r="A130" s="344"/>
      <c r="B130" s="344"/>
      <c r="C130" s="344"/>
      <c r="D130" s="344"/>
      <c r="E130" s="344"/>
      <c r="F130" s="344"/>
      <c r="G130" s="344"/>
      <c r="H130" s="344"/>
      <c r="I130" s="344"/>
      <c r="J130" s="344"/>
      <c r="K130" s="344"/>
    </row>
    <row r="131" spans="1:11">
      <c r="A131" s="344"/>
      <c r="B131" s="344"/>
      <c r="C131" s="344"/>
      <c r="D131" s="344"/>
      <c r="E131" s="344"/>
      <c r="F131" s="344"/>
      <c r="G131" s="344"/>
      <c r="H131" s="344"/>
      <c r="I131" s="344"/>
      <c r="J131" s="344"/>
      <c r="K131" s="344"/>
    </row>
    <row r="132" spans="1:11">
      <c r="A132" s="344"/>
      <c r="B132" s="344"/>
      <c r="C132" s="344"/>
      <c r="D132" s="344"/>
      <c r="E132" s="344"/>
      <c r="F132" s="344"/>
      <c r="G132" s="344"/>
      <c r="H132" s="344"/>
      <c r="I132" s="344"/>
      <c r="J132" s="344"/>
      <c r="K132" s="344"/>
    </row>
    <row r="133" spans="1:11">
      <c r="A133" s="344"/>
      <c r="B133" s="344"/>
      <c r="C133" s="344"/>
      <c r="D133" s="344"/>
      <c r="E133" s="344"/>
      <c r="F133" s="344"/>
      <c r="G133" s="344"/>
      <c r="H133" s="344"/>
      <c r="I133" s="344"/>
      <c r="J133" s="344"/>
      <c r="K133" s="344"/>
    </row>
    <row r="134" spans="1:11">
      <c r="A134" s="344"/>
      <c r="B134" s="344"/>
      <c r="C134" s="344"/>
      <c r="D134" s="344"/>
      <c r="E134" s="344"/>
      <c r="F134" s="344"/>
      <c r="G134" s="344"/>
      <c r="H134" s="344"/>
      <c r="I134" s="344"/>
      <c r="J134" s="344"/>
      <c r="K134" s="344"/>
    </row>
    <row r="135" spans="1:11">
      <c r="A135" s="344"/>
      <c r="B135" s="344"/>
      <c r="C135" s="344"/>
      <c r="D135" s="344"/>
      <c r="E135" s="344"/>
      <c r="F135" s="344"/>
      <c r="G135" s="344"/>
      <c r="H135" s="344"/>
      <c r="I135" s="344"/>
      <c r="J135" s="344"/>
      <c r="K135" s="344"/>
    </row>
    <row r="136" spans="1:11">
      <c r="A136" s="344"/>
      <c r="B136" s="344"/>
      <c r="C136" s="344"/>
      <c r="D136" s="344"/>
      <c r="E136" s="344"/>
      <c r="F136" s="344"/>
      <c r="G136" s="344"/>
      <c r="H136" s="344"/>
      <c r="I136" s="344"/>
      <c r="J136" s="344"/>
      <c r="K136" s="344"/>
    </row>
    <row r="137" spans="1:11">
      <c r="A137" s="344"/>
      <c r="B137" s="344"/>
      <c r="C137" s="344"/>
      <c r="D137" s="344"/>
      <c r="E137" s="344"/>
      <c r="F137" s="344"/>
      <c r="G137" s="344"/>
      <c r="H137" s="344"/>
      <c r="I137" s="344"/>
      <c r="J137" s="344"/>
      <c r="K137" s="344"/>
    </row>
  </sheetData>
  <mergeCells count="1">
    <mergeCell ref="B2:I2"/>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 Internal Information</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E001-417C-46D8-A702-B24DCE2CCEB2}">
  <sheetPr codeName="Sheet26">
    <tabColor rgb="FFFFFFFF"/>
    <pageSetUpPr fitToPage="1"/>
  </sheetPr>
  <dimension ref="B1:I29"/>
  <sheetViews>
    <sheetView showRowColHeaders="0" workbookViewId="0">
      <selection activeCell="B18" sqref="B18"/>
    </sheetView>
  </sheetViews>
  <sheetFormatPr defaultColWidth="9" defaultRowHeight="14.4"/>
  <cols>
    <col min="1" max="1" width="2.5546875" style="342" customWidth="1"/>
    <col min="2" max="2" width="54.33203125" style="342" customWidth="1"/>
    <col min="3" max="3" width="7.5546875" style="342" customWidth="1"/>
    <col min="4" max="9" width="18.5546875" style="342" customWidth="1"/>
    <col min="10" max="16384" width="9" style="342"/>
  </cols>
  <sheetData>
    <row r="1" spans="2:9" ht="10.199999999999999" customHeight="1"/>
    <row r="2" spans="2:9" ht="28.2" customHeight="1">
      <c r="B2" s="715" t="s">
        <v>1378</v>
      </c>
      <c r="C2" s="716"/>
      <c r="D2" s="716"/>
      <c r="E2" s="716"/>
      <c r="F2" s="716"/>
      <c r="G2" s="716"/>
      <c r="H2" s="716"/>
      <c r="I2" s="716"/>
    </row>
    <row r="3" spans="2:9" ht="14.7" customHeight="1">
      <c r="B3" s="388"/>
      <c r="C3" s="349"/>
    </row>
    <row r="4" spans="2:9">
      <c r="B4" s="348"/>
    </row>
    <row r="5" spans="2:9" ht="19.5" customHeight="1">
      <c r="B5" s="348"/>
      <c r="C5" s="348"/>
      <c r="D5" s="756" t="s">
        <v>1379</v>
      </c>
      <c r="E5" s="764"/>
      <c r="F5" s="764"/>
      <c r="G5" s="765"/>
      <c r="H5" s="766" t="s">
        <v>1367</v>
      </c>
      <c r="I5" s="766" t="s">
        <v>1369</v>
      </c>
    </row>
    <row r="6" spans="2:9" ht="49.5" customHeight="1">
      <c r="B6" s="348"/>
      <c r="C6" s="348"/>
      <c r="D6" s="769"/>
      <c r="E6" s="726" t="s">
        <v>1370</v>
      </c>
      <c r="F6" s="743"/>
      <c r="G6" s="719" t="s">
        <v>1380</v>
      </c>
      <c r="H6" s="767"/>
      <c r="I6" s="767"/>
    </row>
    <row r="7" spans="2:9">
      <c r="B7" s="348"/>
      <c r="C7" s="348"/>
      <c r="D7" s="769"/>
      <c r="E7" s="769"/>
      <c r="F7" s="723" t="s">
        <v>1350</v>
      </c>
      <c r="G7" s="742"/>
      <c r="H7" s="767"/>
      <c r="I7" s="767"/>
    </row>
    <row r="8" spans="2:9">
      <c r="B8" s="348"/>
      <c r="C8" s="348"/>
      <c r="D8" s="300"/>
      <c r="E8" s="724"/>
      <c r="F8" s="724"/>
      <c r="G8" s="720"/>
      <c r="H8" s="768"/>
      <c r="I8" s="768"/>
    </row>
    <row r="9" spans="2:9">
      <c r="B9" s="348"/>
      <c r="C9" s="32" t="s">
        <v>503</v>
      </c>
      <c r="D9" s="186" t="s">
        <v>504</v>
      </c>
      <c r="E9" s="186" t="s">
        <v>505</v>
      </c>
      <c r="F9" s="186" t="s">
        <v>506</v>
      </c>
      <c r="G9" s="186" t="s">
        <v>527</v>
      </c>
      <c r="H9" s="186" t="s">
        <v>528</v>
      </c>
      <c r="I9" s="186" t="s">
        <v>590</v>
      </c>
    </row>
    <row r="10" spans="2:9">
      <c r="B10" s="223" t="s">
        <v>1381</v>
      </c>
      <c r="C10" s="229" t="s">
        <v>1304</v>
      </c>
      <c r="D10" s="91">
        <v>866561498.12179995</v>
      </c>
      <c r="E10" s="91">
        <v>16498594.5395</v>
      </c>
      <c r="F10" s="91">
        <v>16498594.5395</v>
      </c>
      <c r="G10" s="91">
        <v>866561498.12179995</v>
      </c>
      <c r="H10" s="91">
        <v>-8186132.3399999999</v>
      </c>
      <c r="I10" s="91"/>
    </row>
    <row r="11" spans="2:9">
      <c r="B11" s="237" t="s">
        <v>1382</v>
      </c>
      <c r="C11" s="229" t="s">
        <v>1306</v>
      </c>
      <c r="D11" s="91">
        <v>2311134.1861</v>
      </c>
      <c r="E11" s="91"/>
      <c r="F11" s="91"/>
      <c r="G11" s="91">
        <v>2311134.1861</v>
      </c>
      <c r="H11" s="91">
        <v>-1835.18</v>
      </c>
      <c r="I11" s="91"/>
    </row>
    <row r="12" spans="2:9">
      <c r="B12" s="237" t="s">
        <v>1383</v>
      </c>
      <c r="C12" s="229" t="s">
        <v>1308</v>
      </c>
      <c r="D12" s="91">
        <v>266854751.42699999</v>
      </c>
      <c r="E12" s="91">
        <v>7345213.6290999996</v>
      </c>
      <c r="F12" s="91">
        <v>7345213.6290999996</v>
      </c>
      <c r="G12" s="91">
        <v>266854751.42699999</v>
      </c>
      <c r="H12" s="91">
        <v>-3948452.26</v>
      </c>
      <c r="I12" s="91"/>
    </row>
    <row r="13" spans="2:9">
      <c r="B13" s="237" t="s">
        <v>1384</v>
      </c>
      <c r="C13" s="229" t="s">
        <v>1310</v>
      </c>
      <c r="D13" s="91">
        <v>12095416.049799999</v>
      </c>
      <c r="E13" s="91">
        <v>1459161.3598</v>
      </c>
      <c r="F13" s="91">
        <v>1459161.3598</v>
      </c>
      <c r="G13" s="91">
        <v>12095416.049799999</v>
      </c>
      <c r="H13" s="91">
        <v>-725604.13</v>
      </c>
      <c r="I13" s="91"/>
    </row>
    <row r="14" spans="2:9">
      <c r="B14" s="237" t="s">
        <v>1385</v>
      </c>
      <c r="C14" s="229" t="s">
        <v>1312</v>
      </c>
      <c r="D14" s="91">
        <v>24395646.006900001</v>
      </c>
      <c r="E14" s="91">
        <v>247223.83100000001</v>
      </c>
      <c r="F14" s="91">
        <v>247223.83100000001</v>
      </c>
      <c r="G14" s="91">
        <v>24395646.006900001</v>
      </c>
      <c r="H14" s="91">
        <v>-53383.28</v>
      </c>
      <c r="I14" s="91"/>
    </row>
    <row r="15" spans="2:9">
      <c r="B15" s="237" t="s">
        <v>1386</v>
      </c>
      <c r="C15" s="229" t="s">
        <v>1314</v>
      </c>
      <c r="D15" s="91">
        <v>900442173.72130001</v>
      </c>
      <c r="E15" s="91">
        <v>28682791.9287</v>
      </c>
      <c r="F15" s="91">
        <v>28682791.9287</v>
      </c>
      <c r="G15" s="91">
        <v>900442173.72130001</v>
      </c>
      <c r="H15" s="91">
        <v>-11768827.15</v>
      </c>
      <c r="I15" s="91"/>
    </row>
    <row r="16" spans="2:9">
      <c r="B16" s="237" t="s">
        <v>1387</v>
      </c>
      <c r="C16" s="229" t="s">
        <v>1316</v>
      </c>
      <c r="D16" s="91">
        <v>745923612.93929994</v>
      </c>
      <c r="E16" s="91">
        <v>23284382.035</v>
      </c>
      <c r="F16" s="91">
        <v>23284382.035</v>
      </c>
      <c r="G16" s="91">
        <v>745923612.93929994</v>
      </c>
      <c r="H16" s="91">
        <v>-9806789.8300000001</v>
      </c>
      <c r="I16" s="91"/>
    </row>
    <row r="17" spans="2:9">
      <c r="B17" s="237" t="s">
        <v>1388</v>
      </c>
      <c r="C17" s="229" t="s">
        <v>1318</v>
      </c>
      <c r="D17" s="91">
        <v>160792537.43959999</v>
      </c>
      <c r="E17" s="91">
        <v>6773922.9506999999</v>
      </c>
      <c r="F17" s="91">
        <v>6773922.9506999999</v>
      </c>
      <c r="G17" s="91">
        <v>160792537.43959999</v>
      </c>
      <c r="H17" s="91">
        <v>-3077015.58</v>
      </c>
      <c r="I17" s="91"/>
    </row>
    <row r="18" spans="2:9">
      <c r="B18" s="237" t="s">
        <v>1389</v>
      </c>
      <c r="C18" s="229" t="s">
        <v>1320</v>
      </c>
      <c r="D18" s="91">
        <v>324351666.89420003</v>
      </c>
      <c r="E18" s="91">
        <v>21507681.590399999</v>
      </c>
      <c r="F18" s="91">
        <v>21507681.590399999</v>
      </c>
      <c r="G18" s="91">
        <v>324351666.89420003</v>
      </c>
      <c r="H18" s="91">
        <v>-11433261.140000001</v>
      </c>
      <c r="I18" s="91"/>
    </row>
    <row r="19" spans="2:9">
      <c r="B19" s="237" t="s">
        <v>1390</v>
      </c>
      <c r="C19" s="229" t="s">
        <v>1321</v>
      </c>
      <c r="D19" s="91">
        <v>149542655.787</v>
      </c>
      <c r="E19" s="91">
        <v>4670245.8685999997</v>
      </c>
      <c r="F19" s="91">
        <v>4670245.8685999997</v>
      </c>
      <c r="G19" s="91">
        <v>149542655.787</v>
      </c>
      <c r="H19" s="91">
        <v>-915504.8</v>
      </c>
      <c r="I19" s="91"/>
    </row>
    <row r="20" spans="2:9">
      <c r="B20" s="237" t="s">
        <v>1391</v>
      </c>
      <c r="C20" s="229" t="s">
        <v>1322</v>
      </c>
      <c r="D20" s="91">
        <v>283229860.68510002</v>
      </c>
      <c r="E20" s="91">
        <v>3646954.2588</v>
      </c>
      <c r="F20" s="91">
        <v>3646954.2588</v>
      </c>
      <c r="G20" s="91">
        <v>283229860.68510002</v>
      </c>
      <c r="H20" s="91">
        <v>-1623807.51</v>
      </c>
      <c r="I20" s="91"/>
    </row>
    <row r="21" spans="2:9">
      <c r="B21" s="237" t="s">
        <v>1392</v>
      </c>
      <c r="C21" s="229" t="s">
        <v>1323</v>
      </c>
      <c r="D21" s="91">
        <v>759901825.11440003</v>
      </c>
      <c r="E21" s="91">
        <v>23136711.209399998</v>
      </c>
      <c r="F21" s="91">
        <v>23136711.209399998</v>
      </c>
      <c r="G21" s="91">
        <v>759901825.11440003</v>
      </c>
      <c r="H21" s="91">
        <v>-5078633.74</v>
      </c>
      <c r="I21" s="91"/>
    </row>
    <row r="22" spans="2:9">
      <c r="B22" s="237" t="s">
        <v>1393</v>
      </c>
      <c r="C22" s="229" t="s">
        <v>1324</v>
      </c>
      <c r="D22" s="91">
        <v>745460415.56369996</v>
      </c>
      <c r="E22" s="91">
        <v>8248492.8481999999</v>
      </c>
      <c r="F22" s="91">
        <v>8248492.8481999999</v>
      </c>
      <c r="G22" s="91">
        <v>745460415.56369996</v>
      </c>
      <c r="H22" s="91">
        <v>-3639790.86</v>
      </c>
      <c r="I22" s="91"/>
    </row>
    <row r="23" spans="2:9">
      <c r="B23" s="237" t="s">
        <v>1394</v>
      </c>
      <c r="C23" s="229" t="s">
        <v>1325</v>
      </c>
      <c r="D23" s="91">
        <v>455786475.48369998</v>
      </c>
      <c r="E23" s="91">
        <v>10509103.3377</v>
      </c>
      <c r="F23" s="91">
        <v>10509103.3377</v>
      </c>
      <c r="G23" s="91">
        <v>455786475.48369998</v>
      </c>
      <c r="H23" s="91">
        <v>-4123289.39</v>
      </c>
      <c r="I23" s="91"/>
    </row>
    <row r="24" spans="2:9">
      <c r="B24" s="237" t="s">
        <v>1395</v>
      </c>
      <c r="C24" s="229" t="s">
        <v>1327</v>
      </c>
      <c r="D24" s="91">
        <v>48981.515599999999</v>
      </c>
      <c r="E24" s="91"/>
      <c r="F24" s="91"/>
      <c r="G24" s="91">
        <v>48981.515599999999</v>
      </c>
      <c r="H24" s="91">
        <v>-92.29</v>
      </c>
      <c r="I24" s="91"/>
    </row>
    <row r="25" spans="2:9">
      <c r="B25" s="237" t="s">
        <v>1396</v>
      </c>
      <c r="C25" s="229" t="s">
        <v>1328</v>
      </c>
      <c r="D25" s="91">
        <v>10609074.3543</v>
      </c>
      <c r="E25" s="91">
        <v>803642</v>
      </c>
      <c r="F25" s="91">
        <v>803642</v>
      </c>
      <c r="G25" s="91">
        <v>10609074.3543</v>
      </c>
      <c r="H25" s="91">
        <v>-316942.68</v>
      </c>
      <c r="I25" s="91"/>
    </row>
    <row r="26" spans="2:9">
      <c r="B26" s="237" t="s">
        <v>1397</v>
      </c>
      <c r="C26" s="229" t="s">
        <v>1329</v>
      </c>
      <c r="D26" s="91">
        <v>360850425.98619998</v>
      </c>
      <c r="E26" s="91">
        <v>2473974.1209999998</v>
      </c>
      <c r="F26" s="91">
        <v>2473974.1209999998</v>
      </c>
      <c r="G26" s="91">
        <v>360850425.98619998</v>
      </c>
      <c r="H26" s="91">
        <v>-1120268.54</v>
      </c>
      <c r="I26" s="91"/>
    </row>
    <row r="27" spans="2:9">
      <c r="B27" s="237" t="s">
        <v>1398</v>
      </c>
      <c r="C27" s="229" t="s">
        <v>1330</v>
      </c>
      <c r="D27" s="91">
        <v>56558301.719999999</v>
      </c>
      <c r="E27" s="91">
        <v>1503602.1662999999</v>
      </c>
      <c r="F27" s="91">
        <v>1503602.1662999999</v>
      </c>
      <c r="G27" s="91">
        <v>56558301.719999999</v>
      </c>
      <c r="H27" s="91">
        <v>-586202</v>
      </c>
      <c r="I27" s="91"/>
    </row>
    <row r="28" spans="2:9">
      <c r="B28" s="237" t="s">
        <v>1399</v>
      </c>
      <c r="C28" s="229" t="s">
        <v>1331</v>
      </c>
      <c r="D28" s="91">
        <v>179172788.5896</v>
      </c>
      <c r="E28" s="91">
        <v>8514279.3433999997</v>
      </c>
      <c r="F28" s="91">
        <v>8514279.3433999997</v>
      </c>
      <c r="G28" s="91">
        <v>179172788.5896</v>
      </c>
      <c r="H28" s="91">
        <v>-2110840.2000000002</v>
      </c>
      <c r="I28" s="91"/>
    </row>
    <row r="29" spans="2:9">
      <c r="B29" s="280" t="s">
        <v>525</v>
      </c>
      <c r="C29" s="231" t="s">
        <v>1332</v>
      </c>
      <c r="D29" s="322">
        <v>6304889241.5855999</v>
      </c>
      <c r="E29" s="322">
        <v>169305977.0176</v>
      </c>
      <c r="F29" s="322">
        <v>169305977.0176</v>
      </c>
      <c r="G29" s="322">
        <v>6304889241.5855999</v>
      </c>
      <c r="H29" s="322">
        <v>-68516672.900000006</v>
      </c>
      <c r="I29" s="322"/>
    </row>
  </sheetData>
  <mergeCells count="9">
    <mergeCell ref="B2:I2"/>
    <mergeCell ref="D5:G5"/>
    <mergeCell ref="H5:H8"/>
    <mergeCell ref="I5:I8"/>
    <mergeCell ref="E6:F6"/>
    <mergeCell ref="E7:E8"/>
    <mergeCell ref="F7:F8"/>
    <mergeCell ref="G6:G8"/>
    <mergeCell ref="D6:D7"/>
  </mergeCells>
  <pageMargins left="0.70866141732283472" right="0.70866141732283472" top="0.74803149606299213" bottom="0.74803149606299213" header="0.31496062992125984" footer="0.31496062992125984"/>
  <pageSetup paperSize="9" fitToWidth="0" orientation="landscape" r:id="rId1"/>
  <headerFooter>
    <oddHeader>&amp;CEN
Annex XV</oddHeader>
    <oddFooter>&amp;C&amp;"Calibri"&amp;11&amp;K000000&amp;P_x000D_&amp;1#&amp;"Calibri"&amp;10&amp;K000000 Internal Information</oddFooter>
  </headerFooter>
  <ignoredErrors>
    <ignoredError sqref="C10:C29"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1BC8-8FED-49CD-A2B1-D012D0E4891D}">
  <sheetPr codeName="Sheet27">
    <tabColor rgb="FFFFFFFF"/>
    <pageSetUpPr autoPageBreaks="0" fitToPage="1"/>
  </sheetPr>
  <dimension ref="A1:J14"/>
  <sheetViews>
    <sheetView showRowColHeaders="0" workbookViewId="0">
      <selection activeCell="B18" sqref="B18"/>
    </sheetView>
  </sheetViews>
  <sheetFormatPr defaultColWidth="9.33203125" defaultRowHeight="14.4"/>
  <cols>
    <col min="1" max="1" width="2.5546875" style="342" customWidth="1"/>
    <col min="2" max="2" width="55" style="342" customWidth="1"/>
    <col min="3" max="3" width="7.5546875" style="342" customWidth="1"/>
    <col min="4" max="8" width="18.5546875" style="342" customWidth="1"/>
    <col min="9" max="16384" width="9.33203125" style="342"/>
  </cols>
  <sheetData>
    <row r="1" spans="1:10" ht="10.199999999999999" customHeight="1"/>
    <row r="2" spans="1:10" ht="28.2" customHeight="1">
      <c r="B2" s="715" t="s">
        <v>1400</v>
      </c>
      <c r="C2" s="716"/>
      <c r="D2" s="716"/>
      <c r="E2" s="716"/>
      <c r="F2" s="716"/>
      <c r="G2" s="716"/>
      <c r="H2" s="716"/>
      <c r="I2" s="401"/>
      <c r="J2" s="348"/>
    </row>
    <row r="3" spans="1:10" ht="14.7" customHeight="1">
      <c r="A3" s="380"/>
      <c r="B3" s="388"/>
      <c r="J3" s="348"/>
    </row>
    <row r="5" spans="1:10" ht="32.25" customHeight="1">
      <c r="B5" s="402"/>
      <c r="D5" s="719" t="s">
        <v>1401</v>
      </c>
      <c r="E5" s="726" t="s">
        <v>1402</v>
      </c>
      <c r="F5" s="718"/>
      <c r="G5" s="718"/>
      <c r="H5" s="725"/>
      <c r="I5" s="348"/>
      <c r="J5" s="348"/>
    </row>
    <row r="6" spans="1:10" ht="32.25" customHeight="1">
      <c r="B6" s="402"/>
      <c r="D6" s="742"/>
      <c r="E6" s="742"/>
      <c r="F6" s="719" t="s">
        <v>1403</v>
      </c>
      <c r="G6" s="719" t="s">
        <v>1404</v>
      </c>
      <c r="H6" s="719" t="s">
        <v>1405</v>
      </c>
      <c r="I6" s="348"/>
      <c r="J6" s="348"/>
    </row>
    <row r="7" spans="1:10" ht="32.25" customHeight="1">
      <c r="B7" s="402"/>
      <c r="D7" s="720"/>
      <c r="E7" s="720"/>
      <c r="F7" s="720"/>
      <c r="G7" s="720"/>
      <c r="H7" s="720"/>
      <c r="I7" s="348"/>
      <c r="J7" s="348"/>
    </row>
    <row r="8" spans="1:10">
      <c r="B8" s="402"/>
      <c r="C8" s="32" t="s">
        <v>503</v>
      </c>
      <c r="D8" s="184" t="s">
        <v>504</v>
      </c>
      <c r="E8" s="238" t="s">
        <v>505</v>
      </c>
      <c r="F8" s="184" t="s">
        <v>506</v>
      </c>
      <c r="G8" s="238" t="s">
        <v>527</v>
      </c>
      <c r="H8" s="184" t="s">
        <v>528</v>
      </c>
      <c r="I8" s="348"/>
      <c r="J8" s="348"/>
    </row>
    <row r="9" spans="1:10">
      <c r="B9" s="204" t="s">
        <v>1303</v>
      </c>
      <c r="C9" s="184">
        <v>1</v>
      </c>
      <c r="D9" s="91">
        <v>9393015991.5771999</v>
      </c>
      <c r="E9" s="91">
        <v>45309033250.639702</v>
      </c>
      <c r="F9" s="91">
        <v>45308915886.829697</v>
      </c>
      <c r="G9" s="91">
        <v>117363.81</v>
      </c>
      <c r="H9" s="91"/>
      <c r="I9" s="348"/>
      <c r="J9" s="348"/>
    </row>
    <row r="10" spans="1:10">
      <c r="B10" s="204" t="s">
        <v>1406</v>
      </c>
      <c r="C10" s="184">
        <v>2</v>
      </c>
      <c r="D10" s="91">
        <v>3910106761.5700002</v>
      </c>
      <c r="E10" s="91"/>
      <c r="F10" s="91"/>
      <c r="G10" s="91"/>
      <c r="H10" s="71"/>
      <c r="I10" s="348"/>
      <c r="J10" s="348"/>
    </row>
    <row r="11" spans="1:10">
      <c r="B11" s="280" t="s">
        <v>525</v>
      </c>
      <c r="C11" s="184">
        <v>3</v>
      </c>
      <c r="D11" s="322">
        <v>13303122753.1472</v>
      </c>
      <c r="E11" s="322">
        <v>45309033250.639702</v>
      </c>
      <c r="F11" s="322">
        <v>45308915886.829697</v>
      </c>
      <c r="G11" s="322">
        <v>117363.81</v>
      </c>
      <c r="H11" s="322"/>
      <c r="I11" s="348"/>
      <c r="J11" s="348"/>
    </row>
    <row r="12" spans="1:10">
      <c r="B12" s="239" t="s">
        <v>1407</v>
      </c>
      <c r="C12" s="184">
        <v>4</v>
      </c>
      <c r="D12" s="91">
        <v>45585024.873199999</v>
      </c>
      <c r="E12" s="91">
        <v>418920081.95609999</v>
      </c>
      <c r="F12" s="91">
        <v>418920081.95609999</v>
      </c>
      <c r="G12" s="91"/>
      <c r="H12" s="91"/>
      <c r="I12" s="348"/>
      <c r="J12" s="348"/>
    </row>
    <row r="13" spans="1:10">
      <c r="B13" s="239" t="s">
        <v>1408</v>
      </c>
      <c r="C13" s="184" t="s">
        <v>1147</v>
      </c>
      <c r="D13" s="91">
        <v>45585024.873199999</v>
      </c>
      <c r="E13" s="91">
        <v>418920081.95609999</v>
      </c>
      <c r="F13" s="71"/>
      <c r="G13" s="71"/>
      <c r="H13" s="71"/>
      <c r="I13" s="348"/>
      <c r="J13" s="348"/>
    </row>
    <row r="14" spans="1:10">
      <c r="B14" s="422"/>
    </row>
  </sheetData>
  <mergeCells count="7">
    <mergeCell ref="B2:H2"/>
    <mergeCell ref="D5:D7"/>
    <mergeCell ref="F6:F7"/>
    <mergeCell ref="G6:G7"/>
    <mergeCell ref="E5:H5"/>
    <mergeCell ref="E6:E7"/>
    <mergeCell ref="H6:H7"/>
  </mergeCells>
  <pageMargins left="0.70866141732283472" right="0.70866141732283472" top="0.74803149606299213" bottom="0.74803149606299213" header="0.31496062992125984" footer="0.31496062992125984"/>
  <pageSetup paperSize="9" orientation="landscape" r:id="rId1"/>
  <headerFooter>
    <oddHeader>&amp;CEN
Annex XVII</oddHeader>
    <oddFooter>&amp;C&amp;"Calibri"&amp;11&amp;K000000&amp;P_x000D_&amp;1#&amp;"Calibri"&amp;10&amp;K000000 Internal Information</oddFooter>
    <evenHeader>&amp;L&amp;"Times New Roman,Regular"&amp;12&amp;K000000Central Bank of Ireland - RESTRICTED</evenHeader>
    <firstHeader>&amp;L&amp;"Times New Roman,Regular"&amp;12&amp;K000000Central Bank of Ireland - RESTRICTED</first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FC382-B2F6-4317-94B2-E60827FF4E6B}">
  <sheetPr>
    <tabColor rgb="FFFFFFFF"/>
    <pageSetUpPr fitToPage="1"/>
  </sheetPr>
  <dimension ref="B1:J32"/>
  <sheetViews>
    <sheetView showRowColHeaders="0" zoomScaleNormal="100" workbookViewId="0">
      <selection activeCell="B18" sqref="B18"/>
    </sheetView>
  </sheetViews>
  <sheetFormatPr defaultColWidth="9" defaultRowHeight="14.4"/>
  <cols>
    <col min="1" max="1" width="2.5546875" style="342" customWidth="1"/>
    <col min="2" max="2" width="20.5546875" style="342" customWidth="1"/>
    <col min="3" max="3" width="63.5546875" style="342" bestFit="1" customWidth="1"/>
    <col min="4" max="4" width="5.6640625" style="342" bestFit="1" customWidth="1"/>
    <col min="5" max="7" width="24.5546875" style="342" customWidth="1"/>
    <col min="8" max="8" width="27.44140625" style="342" bestFit="1" customWidth="1"/>
    <col min="9" max="9" width="14.33203125" style="342" bestFit="1" customWidth="1"/>
    <col min="10" max="10" width="16.88671875" style="342" bestFit="1" customWidth="1"/>
    <col min="11" max="16384" width="9" style="342"/>
  </cols>
  <sheetData>
    <row r="1" spans="2:10" ht="10.35" customHeight="1"/>
    <row r="2" spans="2:10" ht="28.35" customHeight="1">
      <c r="B2" s="737" t="s">
        <v>1409</v>
      </c>
      <c r="C2" s="738"/>
      <c r="D2" s="738"/>
      <c r="E2" s="738"/>
      <c r="F2" s="738"/>
      <c r="G2" s="738"/>
      <c r="H2" s="738"/>
      <c r="I2" s="738"/>
      <c r="J2" s="738"/>
    </row>
    <row r="3" spans="2:10" ht="14.85" customHeight="1">
      <c r="B3" s="388"/>
    </row>
    <row r="4" spans="2:10" ht="15" customHeight="1">
      <c r="B4" s="551"/>
      <c r="C4" s="551"/>
      <c r="D4" s="551"/>
      <c r="E4" s="717" t="s">
        <v>1410</v>
      </c>
      <c r="F4" s="725"/>
      <c r="G4" s="717" t="s">
        <v>1411</v>
      </c>
      <c r="H4" s="725"/>
      <c r="I4" s="717" t="s">
        <v>1412</v>
      </c>
      <c r="J4" s="725"/>
    </row>
    <row r="5" spans="2:10" ht="28.8">
      <c r="B5" s="551"/>
      <c r="C5" s="551"/>
      <c r="D5" s="551"/>
      <c r="E5" s="315" t="s">
        <v>1372</v>
      </c>
      <c r="F5" s="315" t="s">
        <v>1326</v>
      </c>
      <c r="G5" s="315" t="s">
        <v>1372</v>
      </c>
      <c r="H5" s="280" t="s">
        <v>1326</v>
      </c>
      <c r="I5" s="315" t="s">
        <v>1413</v>
      </c>
      <c r="J5" s="315" t="s">
        <v>1414</v>
      </c>
    </row>
    <row r="6" spans="2:10">
      <c r="B6" s="552" t="s">
        <v>1415</v>
      </c>
      <c r="C6" s="279"/>
      <c r="D6" s="186" t="s">
        <v>503</v>
      </c>
      <c r="E6" s="186" t="s">
        <v>504</v>
      </c>
      <c r="F6" s="186" t="s">
        <v>505</v>
      </c>
      <c r="G6" s="186" t="s">
        <v>506</v>
      </c>
      <c r="H6" s="186" t="s">
        <v>527</v>
      </c>
      <c r="I6" s="186" t="s">
        <v>528</v>
      </c>
      <c r="J6" s="186" t="s">
        <v>590</v>
      </c>
    </row>
    <row r="7" spans="2:10">
      <c r="B7" s="772" t="s">
        <v>1416</v>
      </c>
      <c r="C7" s="773"/>
      <c r="D7" s="186">
        <v>1</v>
      </c>
      <c r="E7" s="81">
        <v>5977291178.9700003</v>
      </c>
      <c r="F7" s="81" t="s">
        <v>855</v>
      </c>
      <c r="G7" s="81">
        <v>5977291178.9700003</v>
      </c>
      <c r="H7" s="81" t="s">
        <v>855</v>
      </c>
      <c r="I7" s="81" t="s">
        <v>855</v>
      </c>
      <c r="J7" s="81" t="s">
        <v>855</v>
      </c>
    </row>
    <row r="8" spans="2:10">
      <c r="B8" s="770" t="s">
        <v>2385</v>
      </c>
      <c r="C8" s="771"/>
      <c r="D8" s="186">
        <v>2</v>
      </c>
      <c r="E8" s="81">
        <v>299894154.14999998</v>
      </c>
      <c r="F8" s="91" t="s">
        <v>855</v>
      </c>
      <c r="G8" s="91">
        <v>299894154.14999998</v>
      </c>
      <c r="H8" s="91" t="s">
        <v>855</v>
      </c>
      <c r="I8" s="91" t="s">
        <v>855</v>
      </c>
      <c r="J8" s="80" t="s">
        <v>855</v>
      </c>
    </row>
    <row r="9" spans="2:10">
      <c r="B9" s="553"/>
      <c r="C9" s="554" t="s">
        <v>1417</v>
      </c>
      <c r="D9" s="186" t="s">
        <v>2386</v>
      </c>
      <c r="E9" s="91">
        <v>299894154.14999998</v>
      </c>
      <c r="F9" s="91" t="s">
        <v>855</v>
      </c>
      <c r="G9" s="91">
        <v>299894154.14999998</v>
      </c>
      <c r="H9" s="91" t="s">
        <v>855</v>
      </c>
      <c r="I9" s="91" t="s">
        <v>855</v>
      </c>
      <c r="J9" s="80" t="s">
        <v>855</v>
      </c>
    </row>
    <row r="10" spans="2:10">
      <c r="B10" s="553"/>
      <c r="C10" s="554" t="s">
        <v>1418</v>
      </c>
      <c r="D10" s="186" t="s">
        <v>2387</v>
      </c>
      <c r="E10" s="91" t="s">
        <v>855</v>
      </c>
      <c r="F10" s="91" t="s">
        <v>855</v>
      </c>
      <c r="G10" s="91" t="s">
        <v>855</v>
      </c>
      <c r="H10" s="91" t="s">
        <v>855</v>
      </c>
      <c r="I10" s="91" t="s">
        <v>855</v>
      </c>
      <c r="J10" s="80" t="s">
        <v>855</v>
      </c>
    </row>
    <row r="11" spans="2:10">
      <c r="B11" s="774" t="s">
        <v>1419</v>
      </c>
      <c r="C11" s="775"/>
      <c r="D11" s="186">
        <v>3</v>
      </c>
      <c r="E11" s="91">
        <v>117939090.63</v>
      </c>
      <c r="F11" s="91" t="s">
        <v>855</v>
      </c>
      <c r="G11" s="91">
        <v>117939090.63</v>
      </c>
      <c r="H11" s="91" t="s">
        <v>855</v>
      </c>
      <c r="I11" s="91" t="s">
        <v>855</v>
      </c>
      <c r="J11" s="80" t="s">
        <v>855</v>
      </c>
    </row>
    <row r="12" spans="2:10">
      <c r="B12" s="772" t="s">
        <v>1420</v>
      </c>
      <c r="C12" s="773"/>
      <c r="D12" s="186" t="s">
        <v>2388</v>
      </c>
      <c r="E12" s="91">
        <v>356735976.25</v>
      </c>
      <c r="F12" s="91" t="s">
        <v>855</v>
      </c>
      <c r="G12" s="91">
        <v>356735976.25</v>
      </c>
      <c r="H12" s="91" t="s">
        <v>855</v>
      </c>
      <c r="I12" s="91" t="s">
        <v>855</v>
      </c>
      <c r="J12" s="80" t="s">
        <v>855</v>
      </c>
    </row>
    <row r="13" spans="2:10">
      <c r="B13" s="772" t="s">
        <v>1150</v>
      </c>
      <c r="C13" s="773"/>
      <c r="D13" s="186">
        <v>4</v>
      </c>
      <c r="E13" s="91">
        <v>277022794.48559999</v>
      </c>
      <c r="F13" s="91">
        <v>32704.07</v>
      </c>
      <c r="G13" s="91">
        <v>277022794.48559999</v>
      </c>
      <c r="H13" s="91">
        <v>13081.628000000001</v>
      </c>
      <c r="I13" s="91">
        <v>203096513.24239999</v>
      </c>
      <c r="J13" s="80">
        <v>0.73309999999999997</v>
      </c>
    </row>
    <row r="14" spans="2:10">
      <c r="B14" s="772" t="s">
        <v>1144</v>
      </c>
      <c r="C14" s="773"/>
      <c r="D14" s="186">
        <v>5</v>
      </c>
      <c r="E14" s="91">
        <v>506509016.13</v>
      </c>
      <c r="F14" s="91" t="s">
        <v>855</v>
      </c>
      <c r="G14" s="91">
        <v>506509016.13</v>
      </c>
      <c r="H14" s="91" t="s">
        <v>855</v>
      </c>
      <c r="I14" s="91">
        <v>50650901.612999998</v>
      </c>
      <c r="J14" s="80">
        <v>0.1</v>
      </c>
    </row>
    <row r="15" spans="2:10">
      <c r="B15" s="770" t="s">
        <v>1156</v>
      </c>
      <c r="C15" s="771"/>
      <c r="D15" s="186">
        <v>6</v>
      </c>
      <c r="E15" s="91">
        <v>173035539.2827</v>
      </c>
      <c r="F15" s="91">
        <v>37287166.759999998</v>
      </c>
      <c r="G15" s="91">
        <v>172872040.15270001</v>
      </c>
      <c r="H15" s="91">
        <v>21416077.967999998</v>
      </c>
      <c r="I15" s="91">
        <v>173766154.5763</v>
      </c>
      <c r="J15" s="80">
        <v>0.89439999999999997</v>
      </c>
    </row>
    <row r="16" spans="2:10">
      <c r="B16" s="553"/>
      <c r="C16" s="554" t="s">
        <v>2389</v>
      </c>
      <c r="D16" s="186" t="s">
        <v>2347</v>
      </c>
      <c r="E16" s="91" t="s">
        <v>855</v>
      </c>
      <c r="F16" s="91" t="s">
        <v>855</v>
      </c>
      <c r="G16" s="91" t="s">
        <v>855</v>
      </c>
      <c r="H16" s="91" t="s">
        <v>855</v>
      </c>
      <c r="I16" s="91" t="s">
        <v>855</v>
      </c>
      <c r="J16" s="80" t="s">
        <v>855</v>
      </c>
    </row>
    <row r="17" spans="2:10">
      <c r="B17" s="770" t="s">
        <v>2390</v>
      </c>
      <c r="C17" s="771"/>
      <c r="D17" s="186">
        <v>7</v>
      </c>
      <c r="E17" s="91">
        <v>20823716.523400001</v>
      </c>
      <c r="F17" s="91">
        <v>2892199.56</v>
      </c>
      <c r="G17" s="91">
        <v>20823716.523400001</v>
      </c>
      <c r="H17" s="91">
        <v>1156879.824</v>
      </c>
      <c r="I17" s="91">
        <v>30145985.496100001</v>
      </c>
      <c r="J17" s="80">
        <v>1.3714999999999999</v>
      </c>
    </row>
    <row r="18" spans="2:10">
      <c r="B18" s="553"/>
      <c r="C18" s="554" t="s">
        <v>2391</v>
      </c>
      <c r="D18" s="186" t="s">
        <v>2392</v>
      </c>
      <c r="E18" s="91" t="s">
        <v>855</v>
      </c>
      <c r="F18" s="91" t="s">
        <v>855</v>
      </c>
      <c r="G18" s="91" t="s">
        <v>855</v>
      </c>
      <c r="H18" s="91" t="s">
        <v>855</v>
      </c>
      <c r="I18" s="91" t="s">
        <v>855</v>
      </c>
      <c r="J18" s="80" t="s">
        <v>855</v>
      </c>
    </row>
    <row r="19" spans="2:10">
      <c r="B19" s="553"/>
      <c r="C19" s="554" t="s">
        <v>879</v>
      </c>
      <c r="D19" s="186" t="s">
        <v>2393</v>
      </c>
      <c r="E19" s="91">
        <v>20823716.523400001</v>
      </c>
      <c r="F19" s="91">
        <v>2892199.56</v>
      </c>
      <c r="G19" s="91">
        <v>20823716.523400001</v>
      </c>
      <c r="H19" s="91">
        <v>1156879.824</v>
      </c>
      <c r="I19" s="91">
        <v>30145985.496100001</v>
      </c>
      <c r="J19" s="80">
        <v>1.3714999999999999</v>
      </c>
    </row>
    <row r="20" spans="2:10">
      <c r="B20" s="772" t="s">
        <v>1421</v>
      </c>
      <c r="C20" s="773"/>
      <c r="D20" s="186">
        <v>8</v>
      </c>
      <c r="E20" s="91">
        <v>1305109348.7463</v>
      </c>
      <c r="F20" s="91">
        <v>494823444.47000003</v>
      </c>
      <c r="G20" s="91">
        <v>1303643859.0962999</v>
      </c>
      <c r="H20" s="91">
        <v>200791975.75400001</v>
      </c>
      <c r="I20" s="91">
        <v>1047748931.5753</v>
      </c>
      <c r="J20" s="80">
        <v>0.69640000000000002</v>
      </c>
    </row>
    <row r="21" spans="2:10">
      <c r="B21" s="770" t="s">
        <v>2394</v>
      </c>
      <c r="C21" s="771"/>
      <c r="D21" s="186">
        <v>9</v>
      </c>
      <c r="E21" s="91">
        <v>1491204795.6386001</v>
      </c>
      <c r="F21" s="91">
        <v>147063394.72999999</v>
      </c>
      <c r="G21" s="91">
        <v>1490579846.4586</v>
      </c>
      <c r="H21" s="91">
        <v>59349092.912100002</v>
      </c>
      <c r="I21" s="91">
        <v>623127840.70459998</v>
      </c>
      <c r="J21" s="80">
        <v>0.40200000000000002</v>
      </c>
    </row>
    <row r="22" spans="2:10">
      <c r="B22" s="553"/>
      <c r="C22" s="554" t="s">
        <v>2395</v>
      </c>
      <c r="D22" s="186" t="s">
        <v>1469</v>
      </c>
      <c r="E22" s="91">
        <v>1064517321.8994</v>
      </c>
      <c r="F22" s="91">
        <v>121320486.98999999</v>
      </c>
      <c r="G22" s="91">
        <v>1064044249.3694</v>
      </c>
      <c r="H22" s="91">
        <v>48981380.267999999</v>
      </c>
      <c r="I22" s="91">
        <v>370124729.55260003</v>
      </c>
      <c r="J22" s="80">
        <v>0.33250000000000002</v>
      </c>
    </row>
    <row r="23" spans="2:10">
      <c r="B23" s="553"/>
      <c r="C23" s="554" t="s">
        <v>2396</v>
      </c>
      <c r="D23" s="186" t="s">
        <v>1470</v>
      </c>
      <c r="E23" s="91">
        <v>116325222.449</v>
      </c>
      <c r="F23" s="91">
        <v>1033777.43</v>
      </c>
      <c r="G23" s="91">
        <v>116290222.449</v>
      </c>
      <c r="H23" s="91">
        <v>413510.97200000001</v>
      </c>
      <c r="I23" s="91">
        <v>33959266.349200003</v>
      </c>
      <c r="J23" s="80">
        <v>0.29099999999999998</v>
      </c>
    </row>
    <row r="24" spans="2:10">
      <c r="B24" s="553"/>
      <c r="C24" s="554" t="s">
        <v>2397</v>
      </c>
      <c r="D24" s="186" t="s">
        <v>1471</v>
      </c>
      <c r="E24" s="91">
        <v>287263339.8035</v>
      </c>
      <c r="F24" s="91">
        <v>24709130.309999999</v>
      </c>
      <c r="G24" s="91">
        <v>287146463.15350002</v>
      </c>
      <c r="H24" s="91">
        <v>9954201.6721000001</v>
      </c>
      <c r="I24" s="91">
        <v>203743289.86489999</v>
      </c>
      <c r="J24" s="80">
        <v>0.68579999999999997</v>
      </c>
    </row>
    <row r="25" spans="2:10">
      <c r="B25" s="553"/>
      <c r="C25" s="554" t="s">
        <v>2398</v>
      </c>
      <c r="D25" s="186" t="s">
        <v>1472</v>
      </c>
      <c r="E25" s="91">
        <v>23098911.486699998</v>
      </c>
      <c r="F25" s="91" t="s">
        <v>855</v>
      </c>
      <c r="G25" s="91">
        <v>23098911.486699998</v>
      </c>
      <c r="H25" s="91" t="s">
        <v>855</v>
      </c>
      <c r="I25" s="91">
        <v>15300554.937899999</v>
      </c>
      <c r="J25" s="80">
        <v>0.66239999999999999</v>
      </c>
    </row>
    <row r="26" spans="2:10">
      <c r="B26" s="553"/>
      <c r="C26" s="554" t="s">
        <v>2399</v>
      </c>
      <c r="D26" s="186" t="s">
        <v>1473</v>
      </c>
      <c r="E26" s="91" t="s">
        <v>855</v>
      </c>
      <c r="F26" s="91" t="s">
        <v>855</v>
      </c>
      <c r="G26" s="91" t="s">
        <v>855</v>
      </c>
      <c r="H26" s="91" t="s">
        <v>855</v>
      </c>
      <c r="I26" s="91" t="s">
        <v>855</v>
      </c>
      <c r="J26" s="80" t="s">
        <v>855</v>
      </c>
    </row>
    <row r="27" spans="2:10">
      <c r="B27" s="772" t="s">
        <v>1158</v>
      </c>
      <c r="C27" s="773"/>
      <c r="D27" s="186">
        <v>10</v>
      </c>
      <c r="E27" s="91">
        <v>116129707.27249999</v>
      </c>
      <c r="F27" s="91">
        <v>732850.82449999999</v>
      </c>
      <c r="G27" s="91">
        <v>115815621.8125</v>
      </c>
      <c r="H27" s="91">
        <v>333906.50780000002</v>
      </c>
      <c r="I27" s="91">
        <v>129383723.2066</v>
      </c>
      <c r="J27" s="80">
        <v>1.1138999999999999</v>
      </c>
    </row>
    <row r="28" spans="2:10">
      <c r="B28" s="772" t="s">
        <v>2400</v>
      </c>
      <c r="C28" s="773"/>
      <c r="D28" s="186" t="s">
        <v>2401</v>
      </c>
      <c r="E28" s="91" t="s">
        <v>855</v>
      </c>
      <c r="F28" s="91" t="s">
        <v>855</v>
      </c>
      <c r="G28" s="91" t="s">
        <v>855</v>
      </c>
      <c r="H28" s="91" t="s">
        <v>855</v>
      </c>
      <c r="I28" s="91" t="s">
        <v>855</v>
      </c>
      <c r="J28" s="80" t="s">
        <v>855</v>
      </c>
    </row>
    <row r="29" spans="2:10">
      <c r="B29" s="772" t="s">
        <v>2355</v>
      </c>
      <c r="C29" s="773"/>
      <c r="D29" s="186" t="s">
        <v>2402</v>
      </c>
      <c r="E29" s="91" t="s">
        <v>855</v>
      </c>
      <c r="F29" s="91" t="s">
        <v>855</v>
      </c>
      <c r="G29" s="91" t="s">
        <v>855</v>
      </c>
      <c r="H29" s="91" t="s">
        <v>855</v>
      </c>
      <c r="I29" s="91" t="s">
        <v>855</v>
      </c>
      <c r="J29" s="80" t="s">
        <v>855</v>
      </c>
    </row>
    <row r="30" spans="2:10">
      <c r="B30" s="772" t="s">
        <v>1423</v>
      </c>
      <c r="C30" s="773"/>
      <c r="D30" s="186" t="s">
        <v>2403</v>
      </c>
      <c r="E30" s="91">
        <v>755407107.59000003</v>
      </c>
      <c r="F30" s="91" t="s">
        <v>855</v>
      </c>
      <c r="G30" s="91">
        <v>753908442.34000003</v>
      </c>
      <c r="H30" s="91" t="s">
        <v>855</v>
      </c>
      <c r="I30" s="91">
        <v>506829609.96920002</v>
      </c>
      <c r="J30" s="80">
        <v>0.67230000000000001</v>
      </c>
    </row>
    <row r="31" spans="2:10">
      <c r="B31" s="772" t="s">
        <v>2291</v>
      </c>
      <c r="C31" s="773"/>
      <c r="D31" s="186">
        <v>11</v>
      </c>
      <c r="E31" s="71" t="s">
        <v>855</v>
      </c>
      <c r="F31" s="71" t="s">
        <v>855</v>
      </c>
      <c r="G31" s="71" t="s">
        <v>855</v>
      </c>
      <c r="H31" s="71" t="s">
        <v>855</v>
      </c>
      <c r="I31" s="71" t="s">
        <v>855</v>
      </c>
      <c r="J31" s="71" t="s">
        <v>855</v>
      </c>
    </row>
    <row r="32" spans="2:10">
      <c r="B32" s="293" t="s">
        <v>1424</v>
      </c>
      <c r="C32" s="295"/>
      <c r="D32" s="186">
        <v>12</v>
      </c>
      <c r="E32" s="322">
        <v>11397102425.6691</v>
      </c>
      <c r="F32" s="322">
        <v>682831760.4145</v>
      </c>
      <c r="G32" s="322">
        <v>11393035736.9991</v>
      </c>
      <c r="H32" s="322">
        <v>283061014.59380001</v>
      </c>
      <c r="I32" s="322">
        <v>2764749660.3835001</v>
      </c>
      <c r="J32" s="331">
        <v>0.23680000000000001</v>
      </c>
    </row>
  </sheetData>
  <mergeCells count="19">
    <mergeCell ref="B31:C31"/>
    <mergeCell ref="B20:C20"/>
    <mergeCell ref="B21:C21"/>
    <mergeCell ref="B27:C27"/>
    <mergeCell ref="B28:C28"/>
    <mergeCell ref="B29:C29"/>
    <mergeCell ref="B30:C30"/>
    <mergeCell ref="B17:C17"/>
    <mergeCell ref="B2:J2"/>
    <mergeCell ref="E4:F4"/>
    <mergeCell ref="G4:H4"/>
    <mergeCell ref="I4:J4"/>
    <mergeCell ref="B7:C7"/>
    <mergeCell ref="B8:C8"/>
    <mergeCell ref="B11:C11"/>
    <mergeCell ref="B12:C12"/>
    <mergeCell ref="B13:C13"/>
    <mergeCell ref="B14:C14"/>
    <mergeCell ref="B15:C15"/>
  </mergeCell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&amp;C&amp;"Calibri"&amp;11&amp;K000000&amp;P_x000D_&amp;1#&amp;"Calibri"&amp;10&amp;K000000 Internal Information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1422-E490-4A7F-B964-FBA19F0ECC12}">
  <sheetPr>
    <tabColor rgb="FFFFFFFF"/>
    <pageSetUpPr fitToPage="1"/>
  </sheetPr>
  <dimension ref="B1:AF40"/>
  <sheetViews>
    <sheetView showRowColHeaders="0" zoomScale="70" zoomScaleNormal="70" workbookViewId="0">
      <selection activeCell="B18" sqref="B18"/>
    </sheetView>
  </sheetViews>
  <sheetFormatPr defaultColWidth="9" defaultRowHeight="14.4"/>
  <cols>
    <col min="1" max="1" width="2.5546875" style="342" customWidth="1"/>
    <col min="2" max="2" width="10.6640625" style="342" customWidth="1"/>
    <col min="3" max="3" width="7.5546875" style="342" customWidth="1"/>
    <col min="4" max="4" width="57.6640625" style="342" customWidth="1"/>
    <col min="5" max="5" width="6.5546875" style="342" bestFit="1" customWidth="1"/>
    <col min="6" max="32" width="22.6640625" style="342" customWidth="1"/>
    <col min="33" max="16384" width="9" style="342"/>
  </cols>
  <sheetData>
    <row r="1" spans="2:32" ht="10.35" customHeight="1"/>
    <row r="2" spans="2:32" ht="27" customHeight="1">
      <c r="B2" s="737" t="s">
        <v>1425</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row>
    <row r="4" spans="2:32" ht="15" customHeight="1">
      <c r="B4" s="551"/>
      <c r="C4" s="551"/>
      <c r="D4" s="551"/>
      <c r="E4" s="551"/>
      <c r="F4" s="749" t="s">
        <v>1426</v>
      </c>
      <c r="G4" s="750"/>
      <c r="H4" s="750"/>
      <c r="I4" s="750"/>
      <c r="J4" s="750"/>
      <c r="K4" s="750"/>
      <c r="L4" s="750"/>
      <c r="M4" s="750"/>
      <c r="N4" s="750"/>
      <c r="O4" s="750"/>
      <c r="P4" s="750"/>
      <c r="Q4" s="750"/>
      <c r="R4" s="750"/>
      <c r="S4" s="750"/>
      <c r="T4" s="750"/>
      <c r="U4" s="750"/>
      <c r="V4" s="750"/>
      <c r="W4" s="750"/>
      <c r="X4" s="750"/>
      <c r="Y4" s="750"/>
      <c r="Z4" s="750"/>
      <c r="AA4" s="750"/>
      <c r="AB4" s="750"/>
      <c r="AC4" s="750"/>
      <c r="AD4" s="755"/>
      <c r="AE4" s="777" t="s">
        <v>525</v>
      </c>
      <c r="AF4" s="779" t="s">
        <v>2404</v>
      </c>
    </row>
    <row r="5" spans="2:32">
      <c r="B5" s="551"/>
      <c r="C5" s="551"/>
      <c r="D5" s="551"/>
      <c r="E5" s="551"/>
      <c r="F5" s="340">
        <v>0</v>
      </c>
      <c r="G5" s="340">
        <v>0.02</v>
      </c>
      <c r="H5" s="340">
        <v>0.04</v>
      </c>
      <c r="I5" s="340">
        <v>0.1</v>
      </c>
      <c r="J5" s="340">
        <v>0.2</v>
      </c>
      <c r="K5" s="340">
        <v>0.3</v>
      </c>
      <c r="L5" s="340">
        <v>0.35</v>
      </c>
      <c r="M5" s="340">
        <v>0.4</v>
      </c>
      <c r="N5" s="340">
        <v>0.45</v>
      </c>
      <c r="O5" s="340">
        <v>0.5</v>
      </c>
      <c r="P5" s="340">
        <v>0.6</v>
      </c>
      <c r="Q5" s="340">
        <v>0.7</v>
      </c>
      <c r="R5" s="340">
        <v>0.75</v>
      </c>
      <c r="S5" s="340">
        <v>0.8</v>
      </c>
      <c r="T5" s="340">
        <v>0.9</v>
      </c>
      <c r="U5" s="340">
        <v>1</v>
      </c>
      <c r="V5" s="340">
        <v>1.05</v>
      </c>
      <c r="W5" s="340">
        <v>1.1000000000000001</v>
      </c>
      <c r="X5" s="340">
        <v>1.3</v>
      </c>
      <c r="Y5" s="340">
        <v>1.5</v>
      </c>
      <c r="Z5" s="340">
        <v>2.5</v>
      </c>
      <c r="AA5" s="340">
        <v>3.7</v>
      </c>
      <c r="AB5" s="340">
        <v>4</v>
      </c>
      <c r="AC5" s="340">
        <v>12.5</v>
      </c>
      <c r="AD5" s="340" t="s">
        <v>1427</v>
      </c>
      <c r="AE5" s="778"/>
      <c r="AF5" s="780"/>
    </row>
    <row r="6" spans="2:32">
      <c r="B6" s="781" t="s">
        <v>1415</v>
      </c>
      <c r="C6" s="781"/>
      <c r="D6" s="782"/>
      <c r="E6" s="32" t="s">
        <v>503</v>
      </c>
      <c r="F6" s="32" t="s">
        <v>504</v>
      </c>
      <c r="G6" s="32" t="s">
        <v>505</v>
      </c>
      <c r="H6" s="32" t="s">
        <v>506</v>
      </c>
      <c r="I6" s="32" t="s">
        <v>527</v>
      </c>
      <c r="J6" s="32" t="s">
        <v>528</v>
      </c>
      <c r="K6" s="32" t="s">
        <v>590</v>
      </c>
      <c r="L6" s="32" t="s">
        <v>2405</v>
      </c>
      <c r="M6" s="32" t="s">
        <v>2406</v>
      </c>
      <c r="N6" s="32" t="s">
        <v>1028</v>
      </c>
      <c r="O6" s="32" t="s">
        <v>1029</v>
      </c>
      <c r="P6" s="32" t="s">
        <v>1030</v>
      </c>
      <c r="Q6" s="32" t="s">
        <v>1031</v>
      </c>
      <c r="R6" s="32" t="s">
        <v>1032</v>
      </c>
      <c r="S6" s="32" t="s">
        <v>1299</v>
      </c>
      <c r="T6" s="32" t="s">
        <v>1300</v>
      </c>
      <c r="U6" s="32" t="s">
        <v>1428</v>
      </c>
      <c r="V6" s="32" t="s">
        <v>1429</v>
      </c>
      <c r="W6" s="32" t="s">
        <v>1735</v>
      </c>
      <c r="X6" s="32" t="s">
        <v>1739</v>
      </c>
      <c r="Y6" s="32" t="s">
        <v>1741</v>
      </c>
      <c r="Z6" s="32" t="s">
        <v>1744</v>
      </c>
      <c r="AA6" s="32" t="s">
        <v>1746</v>
      </c>
      <c r="AB6" s="32" t="s">
        <v>2407</v>
      </c>
      <c r="AC6" s="32" t="s">
        <v>1625</v>
      </c>
      <c r="AD6" s="32" t="s">
        <v>2408</v>
      </c>
      <c r="AE6" s="32" t="s">
        <v>2409</v>
      </c>
      <c r="AF6" s="32" t="s">
        <v>2410</v>
      </c>
    </row>
    <row r="7" spans="2:32">
      <c r="B7" s="772" t="s">
        <v>1416</v>
      </c>
      <c r="C7" s="776"/>
      <c r="D7" s="773"/>
      <c r="E7" s="32">
        <v>1</v>
      </c>
      <c r="F7" s="81">
        <v>5977291178.9700003</v>
      </c>
      <c r="G7" s="81" t="s">
        <v>855</v>
      </c>
      <c r="H7" s="81" t="s">
        <v>855</v>
      </c>
      <c r="I7" s="81" t="s">
        <v>855</v>
      </c>
      <c r="J7" s="81" t="s">
        <v>855</v>
      </c>
      <c r="K7" s="81" t="s">
        <v>855</v>
      </c>
      <c r="L7" s="81" t="s">
        <v>855</v>
      </c>
      <c r="M7" s="81" t="s">
        <v>855</v>
      </c>
      <c r="N7" s="81" t="s">
        <v>855</v>
      </c>
      <c r="O7" s="81" t="s">
        <v>855</v>
      </c>
      <c r="P7" s="81" t="s">
        <v>855</v>
      </c>
      <c r="Q7" s="81" t="s">
        <v>855</v>
      </c>
      <c r="R7" s="81" t="s">
        <v>855</v>
      </c>
      <c r="S7" s="81" t="s">
        <v>855</v>
      </c>
      <c r="T7" s="81" t="s">
        <v>855</v>
      </c>
      <c r="U7" s="81" t="s">
        <v>855</v>
      </c>
      <c r="V7" s="81" t="s">
        <v>855</v>
      </c>
      <c r="W7" s="81" t="s">
        <v>855</v>
      </c>
      <c r="X7" s="81" t="s">
        <v>855</v>
      </c>
      <c r="Y7" s="81" t="s">
        <v>855</v>
      </c>
      <c r="Z7" s="81" t="s">
        <v>855</v>
      </c>
      <c r="AA7" s="81" t="s">
        <v>855</v>
      </c>
      <c r="AB7" s="81" t="s">
        <v>855</v>
      </c>
      <c r="AC7" s="81" t="s">
        <v>855</v>
      </c>
      <c r="AD7" s="81" t="s">
        <v>855</v>
      </c>
      <c r="AE7" s="81">
        <v>5977291178.9700003</v>
      </c>
      <c r="AF7" s="81" t="s">
        <v>855</v>
      </c>
    </row>
    <row r="8" spans="2:32">
      <c r="B8" s="772" t="s">
        <v>2411</v>
      </c>
      <c r="C8" s="776"/>
      <c r="D8" s="773"/>
      <c r="E8" s="32">
        <v>2</v>
      </c>
      <c r="F8" s="81">
        <v>299894154.14999998</v>
      </c>
      <c r="G8" s="81" t="s">
        <v>855</v>
      </c>
      <c r="H8" s="81" t="s">
        <v>855</v>
      </c>
      <c r="I8" s="81" t="s">
        <v>855</v>
      </c>
      <c r="J8" s="81" t="s">
        <v>855</v>
      </c>
      <c r="K8" s="81" t="s">
        <v>855</v>
      </c>
      <c r="L8" s="81" t="s">
        <v>855</v>
      </c>
      <c r="M8" s="81" t="s">
        <v>855</v>
      </c>
      <c r="N8" s="81" t="s">
        <v>855</v>
      </c>
      <c r="O8" s="81" t="s">
        <v>855</v>
      </c>
      <c r="P8" s="81" t="s">
        <v>855</v>
      </c>
      <c r="Q8" s="81" t="s">
        <v>855</v>
      </c>
      <c r="R8" s="81" t="s">
        <v>855</v>
      </c>
      <c r="S8" s="81" t="s">
        <v>855</v>
      </c>
      <c r="T8" s="81" t="s">
        <v>855</v>
      </c>
      <c r="U8" s="81" t="s">
        <v>855</v>
      </c>
      <c r="V8" s="81" t="s">
        <v>855</v>
      </c>
      <c r="W8" s="81" t="s">
        <v>855</v>
      </c>
      <c r="X8" s="81" t="s">
        <v>855</v>
      </c>
      <c r="Y8" s="81" t="s">
        <v>855</v>
      </c>
      <c r="Z8" s="81" t="s">
        <v>855</v>
      </c>
      <c r="AA8" s="81" t="s">
        <v>855</v>
      </c>
      <c r="AB8" s="81" t="s">
        <v>855</v>
      </c>
      <c r="AC8" s="81" t="s">
        <v>855</v>
      </c>
      <c r="AD8" s="81" t="s">
        <v>855</v>
      </c>
      <c r="AE8" s="251">
        <v>299894154.14999998</v>
      </c>
      <c r="AF8" s="556" t="s">
        <v>855</v>
      </c>
    </row>
    <row r="9" spans="2:32">
      <c r="B9" s="557"/>
      <c r="C9" s="783" t="s">
        <v>2412</v>
      </c>
      <c r="D9" s="784"/>
      <c r="E9" s="32" t="s">
        <v>2386</v>
      </c>
      <c r="F9" s="81">
        <v>299894154.14999998</v>
      </c>
      <c r="G9" s="81" t="s">
        <v>855</v>
      </c>
      <c r="H9" s="81" t="s">
        <v>855</v>
      </c>
      <c r="I9" s="81" t="s">
        <v>855</v>
      </c>
      <c r="J9" s="81" t="s">
        <v>855</v>
      </c>
      <c r="K9" s="81" t="s">
        <v>855</v>
      </c>
      <c r="L9" s="81" t="s">
        <v>855</v>
      </c>
      <c r="M9" s="81" t="s">
        <v>855</v>
      </c>
      <c r="N9" s="81" t="s">
        <v>855</v>
      </c>
      <c r="O9" s="81" t="s">
        <v>855</v>
      </c>
      <c r="P9" s="81" t="s">
        <v>855</v>
      </c>
      <c r="Q9" s="81" t="s">
        <v>855</v>
      </c>
      <c r="R9" s="81" t="s">
        <v>855</v>
      </c>
      <c r="S9" s="81" t="s">
        <v>855</v>
      </c>
      <c r="T9" s="81" t="s">
        <v>855</v>
      </c>
      <c r="U9" s="81" t="s">
        <v>855</v>
      </c>
      <c r="V9" s="81" t="s">
        <v>855</v>
      </c>
      <c r="W9" s="81" t="s">
        <v>855</v>
      </c>
      <c r="X9" s="81" t="s">
        <v>855</v>
      </c>
      <c r="Y9" s="81" t="s">
        <v>855</v>
      </c>
      <c r="Z9" s="81" t="s">
        <v>855</v>
      </c>
      <c r="AA9" s="81" t="s">
        <v>855</v>
      </c>
      <c r="AB9" s="81" t="s">
        <v>855</v>
      </c>
      <c r="AC9" s="81" t="s">
        <v>855</v>
      </c>
      <c r="AD9" s="81" t="s">
        <v>855</v>
      </c>
      <c r="AE9" s="251">
        <v>299894154.14999998</v>
      </c>
      <c r="AF9" s="81" t="s">
        <v>855</v>
      </c>
    </row>
    <row r="10" spans="2:32">
      <c r="B10" s="557"/>
      <c r="C10" s="783" t="s">
        <v>1418</v>
      </c>
      <c r="D10" s="784"/>
      <c r="E10" s="32" t="s">
        <v>2387</v>
      </c>
      <c r="F10" s="81" t="s">
        <v>855</v>
      </c>
      <c r="G10" s="81" t="s">
        <v>855</v>
      </c>
      <c r="H10" s="81" t="s">
        <v>855</v>
      </c>
      <c r="I10" s="81" t="s">
        <v>855</v>
      </c>
      <c r="J10" s="81" t="s">
        <v>855</v>
      </c>
      <c r="K10" s="81" t="s">
        <v>855</v>
      </c>
      <c r="L10" s="81" t="s">
        <v>855</v>
      </c>
      <c r="M10" s="81" t="s">
        <v>855</v>
      </c>
      <c r="N10" s="81" t="s">
        <v>855</v>
      </c>
      <c r="O10" s="81" t="s">
        <v>855</v>
      </c>
      <c r="P10" s="81" t="s">
        <v>855</v>
      </c>
      <c r="Q10" s="81" t="s">
        <v>855</v>
      </c>
      <c r="R10" s="81" t="s">
        <v>855</v>
      </c>
      <c r="S10" s="81" t="s">
        <v>855</v>
      </c>
      <c r="T10" s="81" t="s">
        <v>855</v>
      </c>
      <c r="U10" s="81" t="s">
        <v>855</v>
      </c>
      <c r="V10" s="81" t="s">
        <v>855</v>
      </c>
      <c r="W10" s="81" t="s">
        <v>855</v>
      </c>
      <c r="X10" s="81" t="s">
        <v>855</v>
      </c>
      <c r="Y10" s="81" t="s">
        <v>855</v>
      </c>
      <c r="Z10" s="81" t="s">
        <v>855</v>
      </c>
      <c r="AA10" s="81" t="s">
        <v>855</v>
      </c>
      <c r="AB10" s="81" t="s">
        <v>855</v>
      </c>
      <c r="AC10" s="81" t="s">
        <v>855</v>
      </c>
      <c r="AD10" s="81" t="s">
        <v>855</v>
      </c>
      <c r="AE10" s="251" t="s">
        <v>855</v>
      </c>
      <c r="AF10" s="81" t="s">
        <v>855</v>
      </c>
    </row>
    <row r="11" spans="2:32">
      <c r="B11" s="772" t="s">
        <v>1419</v>
      </c>
      <c r="C11" s="776"/>
      <c r="D11" s="773"/>
      <c r="E11" s="32">
        <v>3</v>
      </c>
      <c r="F11" s="81">
        <v>117939090.63</v>
      </c>
      <c r="G11" s="81" t="s">
        <v>855</v>
      </c>
      <c r="H11" s="81" t="s">
        <v>855</v>
      </c>
      <c r="I11" s="81" t="s">
        <v>855</v>
      </c>
      <c r="J11" s="81" t="s">
        <v>855</v>
      </c>
      <c r="K11" s="81" t="s">
        <v>855</v>
      </c>
      <c r="L11" s="81" t="s">
        <v>855</v>
      </c>
      <c r="M11" s="81" t="s">
        <v>855</v>
      </c>
      <c r="N11" s="81" t="s">
        <v>855</v>
      </c>
      <c r="O11" s="81" t="s">
        <v>855</v>
      </c>
      <c r="P11" s="81" t="s">
        <v>855</v>
      </c>
      <c r="Q11" s="81" t="s">
        <v>855</v>
      </c>
      <c r="R11" s="81" t="s">
        <v>855</v>
      </c>
      <c r="S11" s="81" t="s">
        <v>855</v>
      </c>
      <c r="T11" s="81" t="s">
        <v>855</v>
      </c>
      <c r="U11" s="81" t="s">
        <v>855</v>
      </c>
      <c r="V11" s="81" t="s">
        <v>855</v>
      </c>
      <c r="W11" s="81" t="s">
        <v>855</v>
      </c>
      <c r="X11" s="81" t="s">
        <v>855</v>
      </c>
      <c r="Y11" s="81" t="s">
        <v>855</v>
      </c>
      <c r="Z11" s="81" t="s">
        <v>855</v>
      </c>
      <c r="AA11" s="81" t="s">
        <v>855</v>
      </c>
      <c r="AB11" s="81" t="s">
        <v>855</v>
      </c>
      <c r="AC11" s="81" t="s">
        <v>855</v>
      </c>
      <c r="AD11" s="81" t="s">
        <v>855</v>
      </c>
      <c r="AE11" s="251">
        <v>117939090.63</v>
      </c>
      <c r="AF11" s="81" t="s">
        <v>855</v>
      </c>
    </row>
    <row r="12" spans="2:32">
      <c r="B12" s="772" t="s">
        <v>1420</v>
      </c>
      <c r="C12" s="776"/>
      <c r="D12" s="773"/>
      <c r="E12" s="32" t="s">
        <v>2388</v>
      </c>
      <c r="F12" s="81">
        <v>356735976.25</v>
      </c>
      <c r="G12" s="81" t="s">
        <v>855</v>
      </c>
      <c r="H12" s="81" t="s">
        <v>855</v>
      </c>
      <c r="I12" s="81" t="s">
        <v>855</v>
      </c>
      <c r="J12" s="81" t="s">
        <v>855</v>
      </c>
      <c r="K12" s="81" t="s">
        <v>855</v>
      </c>
      <c r="L12" s="81" t="s">
        <v>855</v>
      </c>
      <c r="M12" s="81" t="s">
        <v>855</v>
      </c>
      <c r="N12" s="81" t="s">
        <v>855</v>
      </c>
      <c r="O12" s="81" t="s">
        <v>855</v>
      </c>
      <c r="P12" s="81" t="s">
        <v>855</v>
      </c>
      <c r="Q12" s="81" t="s">
        <v>855</v>
      </c>
      <c r="R12" s="81" t="s">
        <v>855</v>
      </c>
      <c r="S12" s="81" t="s">
        <v>855</v>
      </c>
      <c r="T12" s="81" t="s">
        <v>855</v>
      </c>
      <c r="U12" s="81" t="s">
        <v>855</v>
      </c>
      <c r="V12" s="81" t="s">
        <v>855</v>
      </c>
      <c r="W12" s="81" t="s">
        <v>855</v>
      </c>
      <c r="X12" s="81" t="s">
        <v>855</v>
      </c>
      <c r="Y12" s="81" t="s">
        <v>855</v>
      </c>
      <c r="Z12" s="81" t="s">
        <v>855</v>
      </c>
      <c r="AA12" s="81" t="s">
        <v>855</v>
      </c>
      <c r="AB12" s="81" t="s">
        <v>855</v>
      </c>
      <c r="AC12" s="81" t="s">
        <v>855</v>
      </c>
      <c r="AD12" s="81" t="s">
        <v>855</v>
      </c>
      <c r="AE12" s="251">
        <v>356735976.25</v>
      </c>
      <c r="AF12" s="556" t="s">
        <v>855</v>
      </c>
    </row>
    <row r="13" spans="2:32">
      <c r="B13" s="772" t="s">
        <v>1150</v>
      </c>
      <c r="C13" s="776"/>
      <c r="D13" s="773"/>
      <c r="E13" s="32">
        <v>4</v>
      </c>
      <c r="F13" s="81" t="s">
        <v>855</v>
      </c>
      <c r="G13" s="81" t="s">
        <v>855</v>
      </c>
      <c r="H13" s="81" t="s">
        <v>855</v>
      </c>
      <c r="I13" s="81" t="s">
        <v>855</v>
      </c>
      <c r="J13" s="81">
        <v>72045045.290000007</v>
      </c>
      <c r="K13" s="81">
        <v>26335858.792599998</v>
      </c>
      <c r="L13" s="81" t="s">
        <v>855</v>
      </c>
      <c r="M13" s="81" t="s">
        <v>855</v>
      </c>
      <c r="N13" s="81" t="s">
        <v>855</v>
      </c>
      <c r="O13" s="81" t="s">
        <v>855</v>
      </c>
      <c r="P13" s="81" t="s">
        <v>855</v>
      </c>
      <c r="Q13" s="81" t="s">
        <v>855</v>
      </c>
      <c r="R13" s="81" t="s">
        <v>855</v>
      </c>
      <c r="S13" s="81" t="s">
        <v>855</v>
      </c>
      <c r="T13" s="81" t="s">
        <v>855</v>
      </c>
      <c r="U13" s="81">
        <v>174391422.99970001</v>
      </c>
      <c r="V13" s="81" t="s">
        <v>855</v>
      </c>
      <c r="W13" s="81" t="s">
        <v>855</v>
      </c>
      <c r="X13" s="81" t="s">
        <v>855</v>
      </c>
      <c r="Y13" s="81">
        <v>4263549.0312999999</v>
      </c>
      <c r="Z13" s="81" t="s">
        <v>855</v>
      </c>
      <c r="AA13" s="81" t="s">
        <v>855</v>
      </c>
      <c r="AB13" s="81" t="s">
        <v>855</v>
      </c>
      <c r="AC13" s="81" t="s">
        <v>855</v>
      </c>
      <c r="AD13" s="81" t="s">
        <v>855</v>
      </c>
      <c r="AE13" s="251">
        <v>277035876.11360002</v>
      </c>
      <c r="AF13" s="81" t="s">
        <v>855</v>
      </c>
    </row>
    <row r="14" spans="2:32">
      <c r="B14" s="772" t="s">
        <v>1144</v>
      </c>
      <c r="C14" s="776"/>
      <c r="D14" s="773"/>
      <c r="E14" s="32">
        <v>5</v>
      </c>
      <c r="F14" s="81" t="s">
        <v>855</v>
      </c>
      <c r="G14" s="81" t="s">
        <v>855</v>
      </c>
      <c r="H14" s="81" t="s">
        <v>855</v>
      </c>
      <c r="I14" s="81">
        <v>506509016.13</v>
      </c>
      <c r="J14" s="81" t="s">
        <v>855</v>
      </c>
      <c r="K14" s="81" t="s">
        <v>855</v>
      </c>
      <c r="L14" s="81" t="s">
        <v>855</v>
      </c>
      <c r="M14" s="81" t="s">
        <v>855</v>
      </c>
      <c r="N14" s="81" t="s">
        <v>855</v>
      </c>
      <c r="O14" s="81" t="s">
        <v>855</v>
      </c>
      <c r="P14" s="81" t="s">
        <v>855</v>
      </c>
      <c r="Q14" s="81" t="s">
        <v>855</v>
      </c>
      <c r="R14" s="81" t="s">
        <v>855</v>
      </c>
      <c r="S14" s="81" t="s">
        <v>855</v>
      </c>
      <c r="T14" s="81" t="s">
        <v>855</v>
      </c>
      <c r="U14" s="81" t="s">
        <v>855</v>
      </c>
      <c r="V14" s="81" t="s">
        <v>855</v>
      </c>
      <c r="W14" s="81" t="s">
        <v>855</v>
      </c>
      <c r="X14" s="81" t="s">
        <v>855</v>
      </c>
      <c r="Y14" s="81" t="s">
        <v>855</v>
      </c>
      <c r="Z14" s="81" t="s">
        <v>855</v>
      </c>
      <c r="AA14" s="81" t="s">
        <v>855</v>
      </c>
      <c r="AB14" s="81" t="s">
        <v>855</v>
      </c>
      <c r="AC14" s="81" t="s">
        <v>855</v>
      </c>
      <c r="AD14" s="81" t="s">
        <v>855</v>
      </c>
      <c r="AE14" s="251">
        <v>506509016.13</v>
      </c>
      <c r="AF14" s="556" t="s">
        <v>855</v>
      </c>
    </row>
    <row r="15" spans="2:32">
      <c r="B15" s="772" t="s">
        <v>1156</v>
      </c>
      <c r="C15" s="776"/>
      <c r="D15" s="773"/>
      <c r="E15" s="32">
        <v>6</v>
      </c>
      <c r="F15" s="81" t="s">
        <v>855</v>
      </c>
      <c r="G15" s="81" t="s">
        <v>855</v>
      </c>
      <c r="H15" s="81" t="s">
        <v>855</v>
      </c>
      <c r="I15" s="81" t="s">
        <v>855</v>
      </c>
      <c r="J15" s="81" t="s">
        <v>855</v>
      </c>
      <c r="K15" s="81" t="s">
        <v>855</v>
      </c>
      <c r="L15" s="81" t="s">
        <v>855</v>
      </c>
      <c r="M15" s="81" t="s">
        <v>855</v>
      </c>
      <c r="N15" s="81" t="s">
        <v>855</v>
      </c>
      <c r="O15" s="81">
        <v>12868002.526000001</v>
      </c>
      <c r="P15" s="81" t="s">
        <v>855</v>
      </c>
      <c r="Q15" s="81" t="s">
        <v>855</v>
      </c>
      <c r="R15" s="81" t="s">
        <v>855</v>
      </c>
      <c r="S15" s="81" t="s">
        <v>855</v>
      </c>
      <c r="T15" s="81" t="s">
        <v>855</v>
      </c>
      <c r="U15" s="81">
        <v>181395326.24470001</v>
      </c>
      <c r="V15" s="81" t="s">
        <v>855</v>
      </c>
      <c r="W15" s="81" t="s">
        <v>855</v>
      </c>
      <c r="X15" s="81" t="s">
        <v>855</v>
      </c>
      <c r="Y15" s="81">
        <v>24789.35</v>
      </c>
      <c r="Z15" s="81" t="s">
        <v>855</v>
      </c>
      <c r="AA15" s="81" t="s">
        <v>855</v>
      </c>
      <c r="AB15" s="81" t="s">
        <v>855</v>
      </c>
      <c r="AC15" s="81" t="s">
        <v>855</v>
      </c>
      <c r="AD15" s="81" t="s">
        <v>855</v>
      </c>
      <c r="AE15" s="251">
        <v>194288118.1207</v>
      </c>
      <c r="AF15" s="81" t="s">
        <v>855</v>
      </c>
    </row>
    <row r="16" spans="2:32">
      <c r="B16" s="557"/>
      <c r="C16" s="783" t="s">
        <v>2389</v>
      </c>
      <c r="D16" s="784"/>
      <c r="E16" s="32" t="s">
        <v>2347</v>
      </c>
      <c r="F16" s="81" t="s">
        <v>855</v>
      </c>
      <c r="G16" s="81" t="s">
        <v>855</v>
      </c>
      <c r="H16" s="81" t="s">
        <v>855</v>
      </c>
      <c r="I16" s="81" t="s">
        <v>855</v>
      </c>
      <c r="J16" s="81" t="s">
        <v>855</v>
      </c>
      <c r="K16" s="81" t="s">
        <v>855</v>
      </c>
      <c r="L16" s="81" t="s">
        <v>855</v>
      </c>
      <c r="M16" s="81" t="s">
        <v>855</v>
      </c>
      <c r="N16" s="81" t="s">
        <v>855</v>
      </c>
      <c r="O16" s="81" t="s">
        <v>855</v>
      </c>
      <c r="P16" s="81" t="s">
        <v>855</v>
      </c>
      <c r="Q16" s="81" t="s">
        <v>855</v>
      </c>
      <c r="R16" s="81" t="s">
        <v>855</v>
      </c>
      <c r="S16" s="81" t="s">
        <v>855</v>
      </c>
      <c r="T16" s="81" t="s">
        <v>855</v>
      </c>
      <c r="U16" s="81" t="s">
        <v>855</v>
      </c>
      <c r="V16" s="81" t="s">
        <v>855</v>
      </c>
      <c r="W16" s="81" t="s">
        <v>855</v>
      </c>
      <c r="X16" s="81" t="s">
        <v>855</v>
      </c>
      <c r="Y16" s="81" t="s">
        <v>855</v>
      </c>
      <c r="Z16" s="81" t="s">
        <v>855</v>
      </c>
      <c r="AA16" s="81" t="s">
        <v>855</v>
      </c>
      <c r="AB16" s="81" t="s">
        <v>855</v>
      </c>
      <c r="AC16" s="81" t="s">
        <v>855</v>
      </c>
      <c r="AD16" s="81" t="s">
        <v>855</v>
      </c>
      <c r="AE16" s="251" t="s">
        <v>855</v>
      </c>
      <c r="AF16" s="81" t="s">
        <v>855</v>
      </c>
    </row>
    <row r="17" spans="2:32">
      <c r="B17" s="772" t="s">
        <v>2390</v>
      </c>
      <c r="C17" s="776"/>
      <c r="D17" s="773"/>
      <c r="E17" s="32">
        <v>7</v>
      </c>
      <c r="F17" s="81" t="s">
        <v>855</v>
      </c>
      <c r="G17" s="81" t="s">
        <v>855</v>
      </c>
      <c r="H17" s="81" t="s">
        <v>855</v>
      </c>
      <c r="I17" s="81" t="s">
        <v>855</v>
      </c>
      <c r="J17" s="81" t="s">
        <v>855</v>
      </c>
      <c r="K17" s="81" t="s">
        <v>855</v>
      </c>
      <c r="L17" s="81" t="s">
        <v>855</v>
      </c>
      <c r="M17" s="81" t="s">
        <v>855</v>
      </c>
      <c r="N17" s="81" t="s">
        <v>855</v>
      </c>
      <c r="O17" s="81" t="s">
        <v>855</v>
      </c>
      <c r="P17" s="81" t="s">
        <v>855</v>
      </c>
      <c r="Q17" s="81" t="s">
        <v>855</v>
      </c>
      <c r="R17" s="81" t="s">
        <v>855</v>
      </c>
      <c r="S17" s="81" t="s">
        <v>855</v>
      </c>
      <c r="T17" s="81" t="s">
        <v>855</v>
      </c>
      <c r="U17" s="81">
        <v>5649818.0499999998</v>
      </c>
      <c r="V17" s="81" t="s">
        <v>855</v>
      </c>
      <c r="W17" s="81" t="s">
        <v>855</v>
      </c>
      <c r="X17" s="81" t="s">
        <v>855</v>
      </c>
      <c r="Y17" s="81">
        <v>16330778.2974</v>
      </c>
      <c r="Z17" s="81" t="s">
        <v>855</v>
      </c>
      <c r="AA17" s="81" t="s">
        <v>855</v>
      </c>
      <c r="AB17" s="81" t="s">
        <v>855</v>
      </c>
      <c r="AC17" s="81" t="s">
        <v>855</v>
      </c>
      <c r="AD17" s="81" t="s">
        <v>855</v>
      </c>
      <c r="AE17" s="251">
        <v>21980596.347399998</v>
      </c>
      <c r="AF17" s="556" t="s">
        <v>855</v>
      </c>
    </row>
    <row r="18" spans="2:32">
      <c r="B18" s="557" t="s">
        <v>2413</v>
      </c>
      <c r="C18" s="783" t="s">
        <v>2391</v>
      </c>
      <c r="D18" s="784"/>
      <c r="E18" s="32" t="s">
        <v>2392</v>
      </c>
      <c r="F18" s="81" t="s">
        <v>855</v>
      </c>
      <c r="G18" s="81" t="s">
        <v>855</v>
      </c>
      <c r="H18" s="81" t="s">
        <v>855</v>
      </c>
      <c r="I18" s="81" t="s">
        <v>855</v>
      </c>
      <c r="J18" s="81" t="s">
        <v>855</v>
      </c>
      <c r="K18" s="81" t="s">
        <v>855</v>
      </c>
      <c r="L18" s="81" t="s">
        <v>855</v>
      </c>
      <c r="M18" s="81" t="s">
        <v>855</v>
      </c>
      <c r="N18" s="81" t="s">
        <v>855</v>
      </c>
      <c r="O18" s="81" t="s">
        <v>855</v>
      </c>
      <c r="P18" s="81" t="s">
        <v>855</v>
      </c>
      <c r="Q18" s="81" t="s">
        <v>855</v>
      </c>
      <c r="R18" s="81" t="s">
        <v>855</v>
      </c>
      <c r="S18" s="81" t="s">
        <v>855</v>
      </c>
      <c r="T18" s="81" t="s">
        <v>855</v>
      </c>
      <c r="U18" s="81" t="s">
        <v>855</v>
      </c>
      <c r="V18" s="81" t="s">
        <v>855</v>
      </c>
      <c r="W18" s="81" t="s">
        <v>855</v>
      </c>
      <c r="X18" s="81" t="s">
        <v>855</v>
      </c>
      <c r="Y18" s="81" t="s">
        <v>855</v>
      </c>
      <c r="Z18" s="81" t="s">
        <v>855</v>
      </c>
      <c r="AA18" s="81" t="s">
        <v>855</v>
      </c>
      <c r="AB18" s="81" t="s">
        <v>855</v>
      </c>
      <c r="AC18" s="81" t="s">
        <v>855</v>
      </c>
      <c r="AD18" s="81" t="s">
        <v>855</v>
      </c>
      <c r="AE18" s="251" t="s">
        <v>855</v>
      </c>
      <c r="AF18" s="81" t="s">
        <v>855</v>
      </c>
    </row>
    <row r="19" spans="2:32">
      <c r="B19" s="557"/>
      <c r="C19" s="783" t="s">
        <v>879</v>
      </c>
      <c r="D19" s="784"/>
      <c r="E19" s="32" t="s">
        <v>2393</v>
      </c>
      <c r="F19" s="81" t="s">
        <v>855</v>
      </c>
      <c r="G19" s="81" t="s">
        <v>855</v>
      </c>
      <c r="H19" s="81" t="s">
        <v>855</v>
      </c>
      <c r="I19" s="81" t="s">
        <v>855</v>
      </c>
      <c r="J19" s="81" t="s">
        <v>855</v>
      </c>
      <c r="K19" s="81" t="s">
        <v>855</v>
      </c>
      <c r="L19" s="81" t="s">
        <v>855</v>
      </c>
      <c r="M19" s="81" t="s">
        <v>855</v>
      </c>
      <c r="N19" s="81" t="s">
        <v>855</v>
      </c>
      <c r="O19" s="81" t="s">
        <v>855</v>
      </c>
      <c r="P19" s="81" t="s">
        <v>855</v>
      </c>
      <c r="Q19" s="81" t="s">
        <v>855</v>
      </c>
      <c r="R19" s="81" t="s">
        <v>855</v>
      </c>
      <c r="S19" s="81" t="s">
        <v>855</v>
      </c>
      <c r="T19" s="81" t="s">
        <v>855</v>
      </c>
      <c r="U19" s="81">
        <v>5649818.0499999998</v>
      </c>
      <c r="V19" s="81" t="s">
        <v>855</v>
      </c>
      <c r="W19" s="81" t="s">
        <v>855</v>
      </c>
      <c r="X19" s="81" t="s">
        <v>855</v>
      </c>
      <c r="Y19" s="81">
        <v>16330778.2974</v>
      </c>
      <c r="Z19" s="81" t="s">
        <v>855</v>
      </c>
      <c r="AA19" s="81" t="s">
        <v>855</v>
      </c>
      <c r="AB19" s="81" t="s">
        <v>855</v>
      </c>
      <c r="AC19" s="81" t="s">
        <v>855</v>
      </c>
      <c r="AD19" s="81" t="s">
        <v>855</v>
      </c>
      <c r="AE19" s="251">
        <v>21980596.347399998</v>
      </c>
      <c r="AF19" s="81" t="s">
        <v>855</v>
      </c>
    </row>
    <row r="20" spans="2:32">
      <c r="B20" s="772" t="s">
        <v>1154</v>
      </c>
      <c r="C20" s="776"/>
      <c r="D20" s="773"/>
      <c r="E20" s="32">
        <v>8</v>
      </c>
      <c r="F20" s="81" t="s">
        <v>855</v>
      </c>
      <c r="G20" s="81" t="s">
        <v>855</v>
      </c>
      <c r="H20" s="81" t="s">
        <v>855</v>
      </c>
      <c r="I20" s="81" t="s">
        <v>855</v>
      </c>
      <c r="J20" s="81" t="s">
        <v>855</v>
      </c>
      <c r="K20" s="81" t="s">
        <v>855</v>
      </c>
      <c r="L20" s="81" t="s">
        <v>855</v>
      </c>
      <c r="M20" s="81" t="s">
        <v>855</v>
      </c>
      <c r="N20" s="81" t="s">
        <v>855</v>
      </c>
      <c r="O20" s="81" t="s">
        <v>855</v>
      </c>
      <c r="P20" s="81" t="s">
        <v>855</v>
      </c>
      <c r="Q20" s="81" t="s">
        <v>855</v>
      </c>
      <c r="R20" s="81">
        <v>1504435834.8503001</v>
      </c>
      <c r="S20" s="81" t="s">
        <v>855</v>
      </c>
      <c r="T20" s="81" t="s">
        <v>855</v>
      </c>
      <c r="U20" s="81" t="s">
        <v>855</v>
      </c>
      <c r="V20" s="81" t="s">
        <v>855</v>
      </c>
      <c r="W20" s="81" t="s">
        <v>855</v>
      </c>
      <c r="X20" s="81" t="s">
        <v>855</v>
      </c>
      <c r="Y20" s="81" t="s">
        <v>855</v>
      </c>
      <c r="Z20" s="81" t="s">
        <v>855</v>
      </c>
      <c r="AA20" s="81" t="s">
        <v>855</v>
      </c>
      <c r="AB20" s="81" t="s">
        <v>855</v>
      </c>
      <c r="AC20" s="81" t="s">
        <v>855</v>
      </c>
      <c r="AD20" s="81" t="s">
        <v>855</v>
      </c>
      <c r="AE20" s="251">
        <v>1504435834.8503001</v>
      </c>
      <c r="AF20" s="556" t="s">
        <v>855</v>
      </c>
    </row>
    <row r="21" spans="2:32">
      <c r="B21" s="772" t="s">
        <v>2394</v>
      </c>
      <c r="C21" s="776"/>
      <c r="D21" s="773"/>
      <c r="E21" s="32">
        <v>9</v>
      </c>
      <c r="F21" s="81" t="s">
        <v>855</v>
      </c>
      <c r="G21" s="81" t="s">
        <v>855</v>
      </c>
      <c r="H21" s="81" t="s">
        <v>855</v>
      </c>
      <c r="I21" s="81" t="s">
        <v>855</v>
      </c>
      <c r="J21" s="81">
        <v>925554745.29789996</v>
      </c>
      <c r="K21" s="81" t="s">
        <v>855</v>
      </c>
      <c r="L21" s="81" t="s">
        <v>855</v>
      </c>
      <c r="M21" s="81" t="s">
        <v>855</v>
      </c>
      <c r="N21" s="81" t="s">
        <v>855</v>
      </c>
      <c r="O21" s="81" t="s">
        <v>855</v>
      </c>
      <c r="P21" s="81">
        <v>94769848.720300004</v>
      </c>
      <c r="Q21" s="81" t="s">
        <v>855</v>
      </c>
      <c r="R21" s="81">
        <v>273093682.67500001</v>
      </c>
      <c r="S21" s="81" t="s">
        <v>855</v>
      </c>
      <c r="T21" s="81" t="s">
        <v>855</v>
      </c>
      <c r="U21" s="81">
        <v>249232244.2089</v>
      </c>
      <c r="V21" s="81" t="s">
        <v>855</v>
      </c>
      <c r="W21" s="81" t="s">
        <v>855</v>
      </c>
      <c r="X21" s="81" t="s">
        <v>855</v>
      </c>
      <c r="Y21" s="81">
        <v>7278418.4686000003</v>
      </c>
      <c r="Z21" s="81" t="s">
        <v>855</v>
      </c>
      <c r="AA21" s="81" t="s">
        <v>855</v>
      </c>
      <c r="AB21" s="81" t="s">
        <v>855</v>
      </c>
      <c r="AC21" s="81" t="s">
        <v>855</v>
      </c>
      <c r="AD21" s="81" t="s">
        <v>855</v>
      </c>
      <c r="AE21" s="251">
        <v>1549928939.3706999</v>
      </c>
      <c r="AF21" s="556" t="s">
        <v>855</v>
      </c>
    </row>
    <row r="22" spans="2:32">
      <c r="B22" s="557" t="s">
        <v>2414</v>
      </c>
      <c r="C22" s="783" t="s">
        <v>2395</v>
      </c>
      <c r="D22" s="784"/>
      <c r="E22" s="32" t="s">
        <v>1469</v>
      </c>
      <c r="F22" s="81" t="s">
        <v>855</v>
      </c>
      <c r="G22" s="81" t="s">
        <v>855</v>
      </c>
      <c r="H22" s="81" t="s">
        <v>855</v>
      </c>
      <c r="I22" s="81" t="s">
        <v>855</v>
      </c>
      <c r="J22" s="81">
        <v>824316059.03970003</v>
      </c>
      <c r="K22" s="81" t="s">
        <v>855</v>
      </c>
      <c r="L22" s="81" t="s">
        <v>855</v>
      </c>
      <c r="M22" s="81" t="s">
        <v>855</v>
      </c>
      <c r="N22" s="81" t="s">
        <v>855</v>
      </c>
      <c r="O22" s="81" t="s">
        <v>855</v>
      </c>
      <c r="P22" s="81" t="s">
        <v>855</v>
      </c>
      <c r="Q22" s="81" t="s">
        <v>855</v>
      </c>
      <c r="R22" s="81">
        <v>205736799.0223</v>
      </c>
      <c r="S22" s="81" t="s">
        <v>855</v>
      </c>
      <c r="T22" s="81" t="s">
        <v>855</v>
      </c>
      <c r="U22" s="81">
        <v>82972771.575399995</v>
      </c>
      <c r="V22" s="81" t="s">
        <v>855</v>
      </c>
      <c r="W22" s="81" t="s">
        <v>855</v>
      </c>
      <c r="X22" s="81" t="s">
        <v>855</v>
      </c>
      <c r="Y22" s="81" t="s">
        <v>855</v>
      </c>
      <c r="Z22" s="81" t="s">
        <v>855</v>
      </c>
      <c r="AA22" s="81" t="s">
        <v>855</v>
      </c>
      <c r="AB22" s="81" t="s">
        <v>855</v>
      </c>
      <c r="AC22" s="81" t="s">
        <v>855</v>
      </c>
      <c r="AD22" s="81" t="s">
        <v>855</v>
      </c>
      <c r="AE22" s="251">
        <v>1113025629.6373999</v>
      </c>
      <c r="AF22" s="556" t="s">
        <v>855</v>
      </c>
    </row>
    <row r="23" spans="2:32">
      <c r="B23" s="558" t="s">
        <v>2415</v>
      </c>
      <c r="C23" s="559"/>
      <c r="D23" s="554" t="s">
        <v>2416</v>
      </c>
      <c r="E23" s="32" t="s">
        <v>2417</v>
      </c>
      <c r="F23" s="81" t="s">
        <v>855</v>
      </c>
      <c r="G23" s="81" t="s">
        <v>855</v>
      </c>
      <c r="H23" s="81" t="s">
        <v>855</v>
      </c>
      <c r="I23" s="81" t="s">
        <v>855</v>
      </c>
      <c r="J23" s="81" t="s">
        <v>855</v>
      </c>
      <c r="K23" s="81" t="s">
        <v>855</v>
      </c>
      <c r="L23" s="81" t="s">
        <v>855</v>
      </c>
      <c r="M23" s="81" t="s">
        <v>855</v>
      </c>
      <c r="N23" s="81" t="s">
        <v>855</v>
      </c>
      <c r="O23" s="81" t="s">
        <v>855</v>
      </c>
      <c r="P23" s="81" t="s">
        <v>855</v>
      </c>
      <c r="Q23" s="81" t="s">
        <v>855</v>
      </c>
      <c r="R23" s="81">
        <v>99755489.889899999</v>
      </c>
      <c r="S23" s="81" t="s">
        <v>855</v>
      </c>
      <c r="T23" s="81" t="s">
        <v>855</v>
      </c>
      <c r="U23" s="81">
        <v>79030427.388699993</v>
      </c>
      <c r="V23" s="81" t="s">
        <v>855</v>
      </c>
      <c r="W23" s="81" t="s">
        <v>855</v>
      </c>
      <c r="X23" s="81" t="s">
        <v>855</v>
      </c>
      <c r="Y23" s="81" t="s">
        <v>855</v>
      </c>
      <c r="Z23" s="81" t="s">
        <v>855</v>
      </c>
      <c r="AA23" s="81" t="s">
        <v>855</v>
      </c>
      <c r="AB23" s="81" t="s">
        <v>855</v>
      </c>
      <c r="AC23" s="81" t="s">
        <v>855</v>
      </c>
      <c r="AD23" s="81" t="s">
        <v>855</v>
      </c>
      <c r="AE23" s="251">
        <v>178785917.27860001</v>
      </c>
      <c r="AF23" s="556" t="s">
        <v>855</v>
      </c>
    </row>
    <row r="24" spans="2:32">
      <c r="B24" s="558" t="s">
        <v>2418</v>
      </c>
      <c r="C24" s="559"/>
      <c r="D24" s="554" t="s">
        <v>2419</v>
      </c>
      <c r="E24" s="32" t="s">
        <v>2420</v>
      </c>
      <c r="F24" s="81" t="s">
        <v>855</v>
      </c>
      <c r="G24" s="81" t="s">
        <v>855</v>
      </c>
      <c r="H24" s="81" t="s">
        <v>855</v>
      </c>
      <c r="I24" s="81" t="s">
        <v>855</v>
      </c>
      <c r="J24" s="81">
        <v>824316059.03970003</v>
      </c>
      <c r="K24" s="81" t="s">
        <v>855</v>
      </c>
      <c r="L24" s="81" t="s">
        <v>855</v>
      </c>
      <c r="M24" s="81" t="s">
        <v>855</v>
      </c>
      <c r="N24" s="81" t="s">
        <v>855</v>
      </c>
      <c r="O24" s="81" t="s">
        <v>855</v>
      </c>
      <c r="P24" s="81" t="s">
        <v>855</v>
      </c>
      <c r="Q24" s="81" t="s">
        <v>855</v>
      </c>
      <c r="R24" s="81" t="s">
        <v>855</v>
      </c>
      <c r="S24" s="81" t="s">
        <v>855</v>
      </c>
      <c r="T24" s="81" t="s">
        <v>855</v>
      </c>
      <c r="U24" s="81" t="s">
        <v>855</v>
      </c>
      <c r="V24" s="81" t="s">
        <v>855</v>
      </c>
      <c r="W24" s="81" t="s">
        <v>855</v>
      </c>
      <c r="X24" s="81" t="s">
        <v>855</v>
      </c>
      <c r="Y24" s="81" t="s">
        <v>855</v>
      </c>
      <c r="Z24" s="81" t="s">
        <v>855</v>
      </c>
      <c r="AA24" s="81" t="s">
        <v>855</v>
      </c>
      <c r="AB24" s="81" t="s">
        <v>855</v>
      </c>
      <c r="AC24" s="81" t="s">
        <v>855</v>
      </c>
      <c r="AD24" s="81" t="s">
        <v>855</v>
      </c>
      <c r="AE24" s="251">
        <v>824316059.03970003</v>
      </c>
      <c r="AF24" s="556" t="s">
        <v>855</v>
      </c>
    </row>
    <row r="25" spans="2:32">
      <c r="B25" s="558" t="s">
        <v>2418</v>
      </c>
      <c r="C25" s="559"/>
      <c r="D25" s="554" t="s">
        <v>2421</v>
      </c>
      <c r="E25" s="32" t="s">
        <v>2422</v>
      </c>
      <c r="F25" s="81" t="s">
        <v>855</v>
      </c>
      <c r="G25" s="81" t="s">
        <v>855</v>
      </c>
      <c r="H25" s="81" t="s">
        <v>855</v>
      </c>
      <c r="I25" s="81" t="s">
        <v>855</v>
      </c>
      <c r="J25" s="81" t="s">
        <v>855</v>
      </c>
      <c r="K25" s="81" t="s">
        <v>855</v>
      </c>
      <c r="L25" s="81" t="s">
        <v>855</v>
      </c>
      <c r="M25" s="81" t="s">
        <v>855</v>
      </c>
      <c r="N25" s="81" t="s">
        <v>855</v>
      </c>
      <c r="O25" s="81" t="s">
        <v>855</v>
      </c>
      <c r="P25" s="81" t="s">
        <v>855</v>
      </c>
      <c r="Q25" s="81" t="s">
        <v>855</v>
      </c>
      <c r="R25" s="81">
        <v>105981309.13240001</v>
      </c>
      <c r="S25" s="81" t="s">
        <v>855</v>
      </c>
      <c r="T25" s="81" t="s">
        <v>855</v>
      </c>
      <c r="U25" s="81">
        <v>3942344.1867</v>
      </c>
      <c r="V25" s="81" t="s">
        <v>855</v>
      </c>
      <c r="W25" s="81" t="s">
        <v>855</v>
      </c>
      <c r="X25" s="81" t="s">
        <v>855</v>
      </c>
      <c r="Y25" s="81" t="s">
        <v>855</v>
      </c>
      <c r="Z25" s="81" t="s">
        <v>855</v>
      </c>
      <c r="AA25" s="81" t="s">
        <v>855</v>
      </c>
      <c r="AB25" s="81" t="s">
        <v>855</v>
      </c>
      <c r="AC25" s="81" t="s">
        <v>855</v>
      </c>
      <c r="AD25" s="81" t="s">
        <v>855</v>
      </c>
      <c r="AE25" s="251">
        <v>109923653.31910001</v>
      </c>
      <c r="AF25" s="556" t="s">
        <v>855</v>
      </c>
    </row>
    <row r="26" spans="2:32">
      <c r="B26" s="557" t="s">
        <v>2423</v>
      </c>
      <c r="C26" s="783" t="s">
        <v>2396</v>
      </c>
      <c r="D26" s="784"/>
      <c r="E26" s="32" t="s">
        <v>1470</v>
      </c>
      <c r="F26" s="81" t="s">
        <v>855</v>
      </c>
      <c r="G26" s="81" t="s">
        <v>855</v>
      </c>
      <c r="H26" s="81" t="s">
        <v>855</v>
      </c>
      <c r="I26" s="81" t="s">
        <v>855</v>
      </c>
      <c r="J26" s="81">
        <v>101238686.2582</v>
      </c>
      <c r="K26" s="81" t="s">
        <v>855</v>
      </c>
      <c r="L26" s="81" t="s">
        <v>855</v>
      </c>
      <c r="M26" s="81" t="s">
        <v>855</v>
      </c>
      <c r="N26" s="81" t="s">
        <v>855</v>
      </c>
      <c r="O26" s="81" t="s">
        <v>855</v>
      </c>
      <c r="P26" s="81" t="s">
        <v>855</v>
      </c>
      <c r="Q26" s="81" t="s">
        <v>855</v>
      </c>
      <c r="R26" s="81">
        <v>9904979.7174999993</v>
      </c>
      <c r="S26" s="81" t="s">
        <v>855</v>
      </c>
      <c r="T26" s="81" t="s">
        <v>855</v>
      </c>
      <c r="U26" s="81">
        <v>26520.31</v>
      </c>
      <c r="V26" s="81" t="s">
        <v>855</v>
      </c>
      <c r="W26" s="81" t="s">
        <v>855</v>
      </c>
      <c r="X26" s="81" t="s">
        <v>855</v>
      </c>
      <c r="Y26" s="81">
        <v>5533547.1353000002</v>
      </c>
      <c r="Z26" s="81" t="s">
        <v>855</v>
      </c>
      <c r="AA26" s="81" t="s">
        <v>855</v>
      </c>
      <c r="AB26" s="81" t="s">
        <v>855</v>
      </c>
      <c r="AC26" s="81" t="s">
        <v>855</v>
      </c>
      <c r="AD26" s="81" t="s">
        <v>855</v>
      </c>
      <c r="AE26" s="251">
        <v>116703733.421</v>
      </c>
      <c r="AF26" s="556" t="s">
        <v>855</v>
      </c>
    </row>
    <row r="27" spans="2:32">
      <c r="B27" s="557" t="s">
        <v>2423</v>
      </c>
      <c r="C27" s="783" t="s">
        <v>2397</v>
      </c>
      <c r="D27" s="784"/>
      <c r="E27" s="32" t="s">
        <v>1471</v>
      </c>
      <c r="F27" s="81" t="s">
        <v>855</v>
      </c>
      <c r="G27" s="81" t="s">
        <v>855</v>
      </c>
      <c r="H27" s="81" t="s">
        <v>855</v>
      </c>
      <c r="I27" s="81" t="s">
        <v>855</v>
      </c>
      <c r="J27" s="81" t="s">
        <v>855</v>
      </c>
      <c r="K27" s="81" t="s">
        <v>855</v>
      </c>
      <c r="L27" s="81" t="s">
        <v>855</v>
      </c>
      <c r="M27" s="81" t="s">
        <v>855</v>
      </c>
      <c r="N27" s="81" t="s">
        <v>855</v>
      </c>
      <c r="O27" s="81" t="s">
        <v>855</v>
      </c>
      <c r="P27" s="81">
        <v>78717197.637700006</v>
      </c>
      <c r="Q27" s="81" t="s">
        <v>855</v>
      </c>
      <c r="R27" s="81">
        <v>52150514.864399999</v>
      </c>
      <c r="S27" s="81" t="s">
        <v>855</v>
      </c>
      <c r="T27" s="81" t="s">
        <v>855</v>
      </c>
      <c r="U27" s="81">
        <v>166232952.32350001</v>
      </c>
      <c r="V27" s="81" t="s">
        <v>855</v>
      </c>
      <c r="W27" s="81" t="s">
        <v>855</v>
      </c>
      <c r="X27" s="81" t="s">
        <v>855</v>
      </c>
      <c r="Y27" s="81" t="s">
        <v>855</v>
      </c>
      <c r="Z27" s="81" t="s">
        <v>855</v>
      </c>
      <c r="AA27" s="81" t="s">
        <v>855</v>
      </c>
      <c r="AB27" s="81" t="s">
        <v>855</v>
      </c>
      <c r="AC27" s="81" t="s">
        <v>855</v>
      </c>
      <c r="AD27" s="81" t="s">
        <v>855</v>
      </c>
      <c r="AE27" s="251">
        <v>297100664.82560003</v>
      </c>
      <c r="AF27" s="556" t="s">
        <v>855</v>
      </c>
    </row>
    <row r="28" spans="2:32">
      <c r="B28" s="558" t="s">
        <v>2418</v>
      </c>
      <c r="C28" s="559"/>
      <c r="D28" s="554" t="s">
        <v>2416</v>
      </c>
      <c r="E28" s="32" t="s">
        <v>2424</v>
      </c>
      <c r="F28" s="81" t="s">
        <v>855</v>
      </c>
      <c r="G28" s="81" t="s">
        <v>855</v>
      </c>
      <c r="H28" s="81" t="s">
        <v>855</v>
      </c>
      <c r="I28" s="81" t="s">
        <v>855</v>
      </c>
      <c r="J28" s="81" t="s">
        <v>855</v>
      </c>
      <c r="K28" s="81" t="s">
        <v>855</v>
      </c>
      <c r="L28" s="81" t="s">
        <v>855</v>
      </c>
      <c r="M28" s="81" t="s">
        <v>855</v>
      </c>
      <c r="N28" s="81" t="s">
        <v>855</v>
      </c>
      <c r="O28" s="81" t="s">
        <v>855</v>
      </c>
      <c r="P28" s="81" t="s">
        <v>855</v>
      </c>
      <c r="Q28" s="81" t="s">
        <v>855</v>
      </c>
      <c r="R28" s="81">
        <v>23649596.2016</v>
      </c>
      <c r="S28" s="81" t="s">
        <v>855</v>
      </c>
      <c r="T28" s="81" t="s">
        <v>855</v>
      </c>
      <c r="U28" s="81">
        <v>158340201.2299</v>
      </c>
      <c r="V28" s="81" t="s">
        <v>855</v>
      </c>
      <c r="W28" s="81" t="s">
        <v>855</v>
      </c>
      <c r="X28" s="81" t="s">
        <v>855</v>
      </c>
      <c r="Y28" s="81" t="s">
        <v>855</v>
      </c>
      <c r="Z28" s="81" t="s">
        <v>855</v>
      </c>
      <c r="AA28" s="81" t="s">
        <v>855</v>
      </c>
      <c r="AB28" s="81" t="s">
        <v>855</v>
      </c>
      <c r="AC28" s="81" t="s">
        <v>855</v>
      </c>
      <c r="AD28" s="81" t="s">
        <v>855</v>
      </c>
      <c r="AE28" s="251">
        <v>181989797.43149999</v>
      </c>
      <c r="AF28" s="556" t="s">
        <v>855</v>
      </c>
    </row>
    <row r="29" spans="2:32">
      <c r="B29" s="558" t="s">
        <v>2425</v>
      </c>
      <c r="C29" s="559"/>
      <c r="D29" s="554" t="s">
        <v>2419</v>
      </c>
      <c r="E29" s="32" t="s">
        <v>2426</v>
      </c>
      <c r="F29" s="81" t="s">
        <v>855</v>
      </c>
      <c r="G29" s="81" t="s">
        <v>855</v>
      </c>
      <c r="H29" s="81" t="s">
        <v>855</v>
      </c>
      <c r="I29" s="81" t="s">
        <v>855</v>
      </c>
      <c r="J29" s="81" t="s">
        <v>855</v>
      </c>
      <c r="K29" s="81" t="s">
        <v>855</v>
      </c>
      <c r="L29" s="81" t="s">
        <v>855</v>
      </c>
      <c r="M29" s="81" t="s">
        <v>855</v>
      </c>
      <c r="N29" s="81" t="s">
        <v>855</v>
      </c>
      <c r="O29" s="81" t="s">
        <v>855</v>
      </c>
      <c r="P29" s="81">
        <v>78717197.637700006</v>
      </c>
      <c r="Q29" s="81" t="s">
        <v>855</v>
      </c>
      <c r="R29" s="81" t="s">
        <v>855</v>
      </c>
      <c r="S29" s="81" t="s">
        <v>855</v>
      </c>
      <c r="T29" s="81" t="s">
        <v>855</v>
      </c>
      <c r="U29" s="81" t="s">
        <v>855</v>
      </c>
      <c r="V29" s="81" t="s">
        <v>855</v>
      </c>
      <c r="W29" s="81" t="s">
        <v>855</v>
      </c>
      <c r="X29" s="81" t="s">
        <v>855</v>
      </c>
      <c r="Y29" s="81" t="s">
        <v>855</v>
      </c>
      <c r="Z29" s="81" t="s">
        <v>855</v>
      </c>
      <c r="AA29" s="81" t="s">
        <v>855</v>
      </c>
      <c r="AB29" s="81" t="s">
        <v>855</v>
      </c>
      <c r="AC29" s="81" t="s">
        <v>855</v>
      </c>
      <c r="AD29" s="81" t="s">
        <v>855</v>
      </c>
      <c r="AE29" s="251">
        <v>78717197.637700006</v>
      </c>
      <c r="AF29" s="556" t="s">
        <v>855</v>
      </c>
    </row>
    <row r="30" spans="2:32">
      <c r="B30" s="558" t="s">
        <v>2425</v>
      </c>
      <c r="C30" s="559"/>
      <c r="D30" s="554" t="s">
        <v>2421</v>
      </c>
      <c r="E30" s="32" t="s">
        <v>2427</v>
      </c>
      <c r="F30" s="81" t="s">
        <v>855</v>
      </c>
      <c r="G30" s="81" t="s">
        <v>855</v>
      </c>
      <c r="H30" s="81" t="s">
        <v>855</v>
      </c>
      <c r="I30" s="81" t="s">
        <v>855</v>
      </c>
      <c r="J30" s="81" t="s">
        <v>855</v>
      </c>
      <c r="K30" s="81" t="s">
        <v>855</v>
      </c>
      <c r="L30" s="81" t="s">
        <v>855</v>
      </c>
      <c r="M30" s="81" t="s">
        <v>855</v>
      </c>
      <c r="N30" s="81" t="s">
        <v>855</v>
      </c>
      <c r="O30" s="81" t="s">
        <v>855</v>
      </c>
      <c r="P30" s="81" t="s">
        <v>855</v>
      </c>
      <c r="Q30" s="81" t="s">
        <v>855</v>
      </c>
      <c r="R30" s="81">
        <v>28500918.662799999</v>
      </c>
      <c r="S30" s="81" t="s">
        <v>855</v>
      </c>
      <c r="T30" s="81" t="s">
        <v>855</v>
      </c>
      <c r="U30" s="81">
        <v>7892751.0936000003</v>
      </c>
      <c r="V30" s="81" t="s">
        <v>855</v>
      </c>
      <c r="W30" s="81" t="s">
        <v>855</v>
      </c>
      <c r="X30" s="81" t="s">
        <v>855</v>
      </c>
      <c r="Y30" s="81" t="s">
        <v>855</v>
      </c>
      <c r="Z30" s="81" t="s">
        <v>855</v>
      </c>
      <c r="AA30" s="81" t="s">
        <v>855</v>
      </c>
      <c r="AB30" s="81" t="s">
        <v>855</v>
      </c>
      <c r="AC30" s="81" t="s">
        <v>855</v>
      </c>
      <c r="AD30" s="81" t="s">
        <v>855</v>
      </c>
      <c r="AE30" s="251">
        <v>36393669.756399997</v>
      </c>
      <c r="AF30" s="556" t="s">
        <v>855</v>
      </c>
    </row>
    <row r="31" spans="2:32">
      <c r="B31" s="557" t="s">
        <v>2414</v>
      </c>
      <c r="C31" s="783" t="s">
        <v>2398</v>
      </c>
      <c r="D31" s="784"/>
      <c r="E31" s="32" t="s">
        <v>1472</v>
      </c>
      <c r="F31" s="81" t="s">
        <v>855</v>
      </c>
      <c r="G31" s="81" t="s">
        <v>855</v>
      </c>
      <c r="H31" s="81" t="s">
        <v>855</v>
      </c>
      <c r="I31" s="81" t="s">
        <v>855</v>
      </c>
      <c r="J31" s="81" t="s">
        <v>855</v>
      </c>
      <c r="K31" s="81" t="s">
        <v>855</v>
      </c>
      <c r="L31" s="81" t="s">
        <v>855</v>
      </c>
      <c r="M31" s="81" t="s">
        <v>855</v>
      </c>
      <c r="N31" s="81" t="s">
        <v>855</v>
      </c>
      <c r="O31" s="81" t="s">
        <v>855</v>
      </c>
      <c r="P31" s="81">
        <v>16052651.082599999</v>
      </c>
      <c r="Q31" s="81" t="s">
        <v>855</v>
      </c>
      <c r="R31" s="81">
        <v>5301389.0707999999</v>
      </c>
      <c r="S31" s="81" t="s">
        <v>855</v>
      </c>
      <c r="T31" s="81" t="s">
        <v>855</v>
      </c>
      <c r="U31" s="81" t="s">
        <v>855</v>
      </c>
      <c r="V31" s="81" t="s">
        <v>855</v>
      </c>
      <c r="W31" s="81" t="s">
        <v>855</v>
      </c>
      <c r="X31" s="81" t="s">
        <v>855</v>
      </c>
      <c r="Y31" s="81">
        <v>1744871.3333000001</v>
      </c>
      <c r="Z31" s="81" t="s">
        <v>855</v>
      </c>
      <c r="AA31" s="81" t="s">
        <v>855</v>
      </c>
      <c r="AB31" s="81" t="s">
        <v>855</v>
      </c>
      <c r="AC31" s="81" t="s">
        <v>855</v>
      </c>
      <c r="AD31" s="81" t="s">
        <v>855</v>
      </c>
      <c r="AE31" s="251">
        <v>23098911.486699998</v>
      </c>
      <c r="AF31" s="556" t="s">
        <v>855</v>
      </c>
    </row>
    <row r="32" spans="2:32">
      <c r="B32" s="557" t="s">
        <v>2414</v>
      </c>
      <c r="C32" s="783" t="s">
        <v>2428</v>
      </c>
      <c r="D32" s="784"/>
      <c r="E32" s="32" t="s">
        <v>2429</v>
      </c>
      <c r="F32" s="81" t="s">
        <v>855</v>
      </c>
      <c r="G32" s="81" t="s">
        <v>855</v>
      </c>
      <c r="H32" s="81" t="s">
        <v>855</v>
      </c>
      <c r="I32" s="81" t="s">
        <v>855</v>
      </c>
      <c r="J32" s="81" t="s">
        <v>855</v>
      </c>
      <c r="K32" s="81" t="s">
        <v>855</v>
      </c>
      <c r="L32" s="81" t="s">
        <v>855</v>
      </c>
      <c r="M32" s="81" t="s">
        <v>855</v>
      </c>
      <c r="N32" s="81" t="s">
        <v>855</v>
      </c>
      <c r="O32" s="81" t="s">
        <v>855</v>
      </c>
      <c r="P32" s="81" t="s">
        <v>855</v>
      </c>
      <c r="Q32" s="81" t="s">
        <v>855</v>
      </c>
      <c r="R32" s="81" t="s">
        <v>855</v>
      </c>
      <c r="S32" s="81" t="s">
        <v>855</v>
      </c>
      <c r="T32" s="81" t="s">
        <v>855</v>
      </c>
      <c r="U32" s="81" t="s">
        <v>855</v>
      </c>
      <c r="V32" s="81" t="s">
        <v>855</v>
      </c>
      <c r="W32" s="81" t="s">
        <v>855</v>
      </c>
      <c r="X32" s="81" t="s">
        <v>855</v>
      </c>
      <c r="Y32" s="81" t="s">
        <v>855</v>
      </c>
      <c r="Z32" s="81" t="s">
        <v>855</v>
      </c>
      <c r="AA32" s="81" t="s">
        <v>855</v>
      </c>
      <c r="AB32" s="81" t="s">
        <v>855</v>
      </c>
      <c r="AC32" s="81" t="s">
        <v>855</v>
      </c>
      <c r="AD32" s="81" t="s">
        <v>855</v>
      </c>
      <c r="AE32" s="251" t="s">
        <v>855</v>
      </c>
      <c r="AF32" s="556" t="s">
        <v>855</v>
      </c>
    </row>
    <row r="33" spans="2:32">
      <c r="B33" s="557" t="s">
        <v>2414</v>
      </c>
      <c r="C33" s="783" t="s">
        <v>2430</v>
      </c>
      <c r="D33" s="784"/>
      <c r="E33" s="32" t="s">
        <v>2431</v>
      </c>
      <c r="F33" s="81" t="s">
        <v>855</v>
      </c>
      <c r="G33" s="81" t="s">
        <v>855</v>
      </c>
      <c r="H33" s="81" t="s">
        <v>855</v>
      </c>
      <c r="I33" s="81" t="s">
        <v>855</v>
      </c>
      <c r="J33" s="81" t="s">
        <v>855</v>
      </c>
      <c r="K33" s="81" t="s">
        <v>855</v>
      </c>
      <c r="L33" s="81" t="s">
        <v>855</v>
      </c>
      <c r="M33" s="81" t="s">
        <v>855</v>
      </c>
      <c r="N33" s="81" t="s">
        <v>855</v>
      </c>
      <c r="O33" s="81" t="s">
        <v>855</v>
      </c>
      <c r="P33" s="81" t="s">
        <v>855</v>
      </c>
      <c r="Q33" s="81" t="s">
        <v>855</v>
      </c>
      <c r="R33" s="81" t="s">
        <v>855</v>
      </c>
      <c r="S33" s="81" t="s">
        <v>855</v>
      </c>
      <c r="T33" s="81" t="s">
        <v>855</v>
      </c>
      <c r="U33" s="81" t="s">
        <v>855</v>
      </c>
      <c r="V33" s="81" t="s">
        <v>855</v>
      </c>
      <c r="W33" s="81" t="s">
        <v>855</v>
      </c>
      <c r="X33" s="81" t="s">
        <v>855</v>
      </c>
      <c r="Y33" s="81" t="s">
        <v>855</v>
      </c>
      <c r="Z33" s="81" t="s">
        <v>855</v>
      </c>
      <c r="AA33" s="81" t="s">
        <v>855</v>
      </c>
      <c r="AB33" s="81" t="s">
        <v>855</v>
      </c>
      <c r="AC33" s="81" t="s">
        <v>855</v>
      </c>
      <c r="AD33" s="81" t="s">
        <v>855</v>
      </c>
      <c r="AE33" s="251" t="s">
        <v>855</v>
      </c>
      <c r="AF33" s="556" t="s">
        <v>855</v>
      </c>
    </row>
    <row r="34" spans="2:32">
      <c r="B34" s="557" t="s">
        <v>2414</v>
      </c>
      <c r="C34" s="783" t="s">
        <v>2399</v>
      </c>
      <c r="D34" s="784"/>
      <c r="E34" s="32" t="s">
        <v>1473</v>
      </c>
      <c r="F34" s="81" t="s">
        <v>855</v>
      </c>
      <c r="G34" s="81" t="s">
        <v>855</v>
      </c>
      <c r="H34" s="81" t="s">
        <v>855</v>
      </c>
      <c r="I34" s="81" t="s">
        <v>855</v>
      </c>
      <c r="J34" s="81" t="s">
        <v>855</v>
      </c>
      <c r="K34" s="81" t="s">
        <v>855</v>
      </c>
      <c r="L34" s="81" t="s">
        <v>855</v>
      </c>
      <c r="M34" s="81" t="s">
        <v>855</v>
      </c>
      <c r="N34" s="81" t="s">
        <v>855</v>
      </c>
      <c r="O34" s="81" t="s">
        <v>855</v>
      </c>
      <c r="P34" s="81" t="s">
        <v>855</v>
      </c>
      <c r="Q34" s="81" t="s">
        <v>855</v>
      </c>
      <c r="R34" s="81" t="s">
        <v>855</v>
      </c>
      <c r="S34" s="81" t="s">
        <v>855</v>
      </c>
      <c r="T34" s="81" t="s">
        <v>855</v>
      </c>
      <c r="U34" s="81" t="s">
        <v>855</v>
      </c>
      <c r="V34" s="81" t="s">
        <v>855</v>
      </c>
      <c r="W34" s="81" t="s">
        <v>855</v>
      </c>
      <c r="X34" s="81" t="s">
        <v>855</v>
      </c>
      <c r="Y34" s="81" t="s">
        <v>855</v>
      </c>
      <c r="Z34" s="81" t="s">
        <v>855</v>
      </c>
      <c r="AA34" s="81" t="s">
        <v>855</v>
      </c>
      <c r="AB34" s="81" t="s">
        <v>855</v>
      </c>
      <c r="AC34" s="81" t="s">
        <v>855</v>
      </c>
      <c r="AD34" s="81" t="s">
        <v>855</v>
      </c>
      <c r="AE34" s="251" t="s">
        <v>855</v>
      </c>
      <c r="AF34" s="556" t="s">
        <v>855</v>
      </c>
    </row>
    <row r="35" spans="2:32">
      <c r="B35" s="772" t="s">
        <v>1158</v>
      </c>
      <c r="C35" s="776"/>
      <c r="D35" s="773"/>
      <c r="E35" s="32">
        <v>10</v>
      </c>
      <c r="F35" s="81" t="s">
        <v>855</v>
      </c>
      <c r="G35" s="81" t="s">
        <v>855</v>
      </c>
      <c r="H35" s="81" t="s">
        <v>855</v>
      </c>
      <c r="I35" s="81" t="s">
        <v>855</v>
      </c>
      <c r="J35" s="81" t="s">
        <v>855</v>
      </c>
      <c r="K35" s="81" t="s">
        <v>855</v>
      </c>
      <c r="L35" s="81" t="s">
        <v>855</v>
      </c>
      <c r="M35" s="81" t="s">
        <v>855</v>
      </c>
      <c r="N35" s="81" t="s">
        <v>855</v>
      </c>
      <c r="O35" s="81" t="s">
        <v>855</v>
      </c>
      <c r="P35" s="81" t="s">
        <v>855</v>
      </c>
      <c r="Q35" s="81" t="s">
        <v>855</v>
      </c>
      <c r="R35" s="81" t="s">
        <v>855</v>
      </c>
      <c r="S35" s="81" t="s">
        <v>855</v>
      </c>
      <c r="T35" s="81" t="s">
        <v>855</v>
      </c>
      <c r="U35" s="81">
        <v>89681160.265599996</v>
      </c>
      <c r="V35" s="81" t="s">
        <v>855</v>
      </c>
      <c r="W35" s="81" t="s">
        <v>855</v>
      </c>
      <c r="X35" s="81" t="s">
        <v>855</v>
      </c>
      <c r="Y35" s="81">
        <v>26468368.054699998</v>
      </c>
      <c r="Z35" s="81" t="s">
        <v>855</v>
      </c>
      <c r="AA35" s="81" t="s">
        <v>855</v>
      </c>
      <c r="AB35" s="81" t="s">
        <v>855</v>
      </c>
      <c r="AC35" s="81" t="s">
        <v>855</v>
      </c>
      <c r="AD35" s="81" t="s">
        <v>855</v>
      </c>
      <c r="AE35" s="251">
        <v>116149528.3203</v>
      </c>
      <c r="AF35" s="556" t="s">
        <v>855</v>
      </c>
    </row>
    <row r="36" spans="2:32">
      <c r="B36" s="772" t="s">
        <v>2400</v>
      </c>
      <c r="C36" s="776"/>
      <c r="D36" s="773"/>
      <c r="E36" s="32" t="s">
        <v>2401</v>
      </c>
      <c r="F36" s="81" t="s">
        <v>855</v>
      </c>
      <c r="G36" s="81" t="s">
        <v>855</v>
      </c>
      <c r="H36" s="81" t="s">
        <v>855</v>
      </c>
      <c r="I36" s="81" t="s">
        <v>855</v>
      </c>
      <c r="J36" s="81" t="s">
        <v>855</v>
      </c>
      <c r="K36" s="81" t="s">
        <v>855</v>
      </c>
      <c r="L36" s="81" t="s">
        <v>855</v>
      </c>
      <c r="M36" s="81" t="s">
        <v>855</v>
      </c>
      <c r="N36" s="81" t="s">
        <v>855</v>
      </c>
      <c r="O36" s="81" t="s">
        <v>855</v>
      </c>
      <c r="P36" s="81" t="s">
        <v>855</v>
      </c>
      <c r="Q36" s="81" t="s">
        <v>855</v>
      </c>
      <c r="R36" s="81" t="s">
        <v>855</v>
      </c>
      <c r="S36" s="81" t="s">
        <v>855</v>
      </c>
      <c r="T36" s="81" t="s">
        <v>855</v>
      </c>
      <c r="U36" s="81" t="s">
        <v>855</v>
      </c>
      <c r="V36" s="81" t="s">
        <v>855</v>
      </c>
      <c r="W36" s="81" t="s">
        <v>855</v>
      </c>
      <c r="X36" s="81" t="s">
        <v>855</v>
      </c>
      <c r="Y36" s="81" t="s">
        <v>855</v>
      </c>
      <c r="Z36" s="81" t="s">
        <v>855</v>
      </c>
      <c r="AA36" s="81" t="s">
        <v>855</v>
      </c>
      <c r="AB36" s="81" t="s">
        <v>855</v>
      </c>
      <c r="AC36" s="81" t="s">
        <v>855</v>
      </c>
      <c r="AD36" s="81" t="s">
        <v>855</v>
      </c>
      <c r="AE36" s="251" t="s">
        <v>855</v>
      </c>
      <c r="AF36" s="81" t="s">
        <v>855</v>
      </c>
    </row>
    <row r="37" spans="2:32">
      <c r="B37" s="772" t="s">
        <v>2355</v>
      </c>
      <c r="C37" s="776"/>
      <c r="D37" s="773"/>
      <c r="E37" s="32" t="s">
        <v>2402</v>
      </c>
      <c r="F37" s="81" t="s">
        <v>855</v>
      </c>
      <c r="G37" s="81" t="s">
        <v>855</v>
      </c>
      <c r="H37" s="81" t="s">
        <v>855</v>
      </c>
      <c r="I37" s="81" t="s">
        <v>855</v>
      </c>
      <c r="J37" s="81" t="s">
        <v>855</v>
      </c>
      <c r="K37" s="81" t="s">
        <v>855</v>
      </c>
      <c r="L37" s="81" t="s">
        <v>855</v>
      </c>
      <c r="M37" s="81" t="s">
        <v>855</v>
      </c>
      <c r="N37" s="81" t="s">
        <v>855</v>
      </c>
      <c r="O37" s="81" t="s">
        <v>855</v>
      </c>
      <c r="P37" s="81" t="s">
        <v>855</v>
      </c>
      <c r="Q37" s="81" t="s">
        <v>855</v>
      </c>
      <c r="R37" s="81" t="s">
        <v>855</v>
      </c>
      <c r="S37" s="81" t="s">
        <v>855</v>
      </c>
      <c r="T37" s="81" t="s">
        <v>855</v>
      </c>
      <c r="U37" s="81" t="s">
        <v>855</v>
      </c>
      <c r="V37" s="81" t="s">
        <v>855</v>
      </c>
      <c r="W37" s="81" t="s">
        <v>855</v>
      </c>
      <c r="X37" s="81" t="s">
        <v>855</v>
      </c>
      <c r="Y37" s="81" t="s">
        <v>855</v>
      </c>
      <c r="Z37" s="81" t="s">
        <v>855</v>
      </c>
      <c r="AA37" s="81" t="s">
        <v>855</v>
      </c>
      <c r="AB37" s="81" t="s">
        <v>855</v>
      </c>
      <c r="AC37" s="81" t="s">
        <v>855</v>
      </c>
      <c r="AD37" s="81" t="s">
        <v>855</v>
      </c>
      <c r="AE37" s="251" t="s">
        <v>855</v>
      </c>
      <c r="AF37" s="81" t="s">
        <v>855</v>
      </c>
    </row>
    <row r="38" spans="2:32">
      <c r="B38" s="772" t="s">
        <v>1423</v>
      </c>
      <c r="C38" s="776"/>
      <c r="D38" s="773"/>
      <c r="E38" s="32" t="s">
        <v>2403</v>
      </c>
      <c r="F38" s="81">
        <v>82890270.939999998</v>
      </c>
      <c r="G38" s="81" t="s">
        <v>855</v>
      </c>
      <c r="H38" s="81" t="s">
        <v>855</v>
      </c>
      <c r="I38" s="81" t="s">
        <v>855</v>
      </c>
      <c r="J38" s="81" t="s">
        <v>855</v>
      </c>
      <c r="K38" s="81" t="s">
        <v>855</v>
      </c>
      <c r="L38" s="81" t="s">
        <v>855</v>
      </c>
      <c r="M38" s="81" t="s">
        <v>855</v>
      </c>
      <c r="N38" s="81" t="s">
        <v>855</v>
      </c>
      <c r="O38" s="81" t="s">
        <v>855</v>
      </c>
      <c r="P38" s="81" t="s">
        <v>855</v>
      </c>
      <c r="Q38" s="81" t="s">
        <v>855</v>
      </c>
      <c r="R38" s="81">
        <v>360190030.13999999</v>
      </c>
      <c r="S38" s="81" t="s">
        <v>855</v>
      </c>
      <c r="T38" s="81" t="s">
        <v>855</v>
      </c>
      <c r="U38" s="81">
        <v>310828141.25999999</v>
      </c>
      <c r="V38" s="81" t="s">
        <v>855</v>
      </c>
      <c r="W38" s="81" t="s">
        <v>855</v>
      </c>
      <c r="X38" s="81" t="s">
        <v>855</v>
      </c>
      <c r="Y38" s="81" t="s">
        <v>855</v>
      </c>
      <c r="Z38" s="81" t="s">
        <v>855</v>
      </c>
      <c r="AA38" s="81" t="s">
        <v>855</v>
      </c>
      <c r="AB38" s="81" t="s">
        <v>855</v>
      </c>
      <c r="AC38" s="81" t="s">
        <v>855</v>
      </c>
      <c r="AD38" s="81" t="s">
        <v>855</v>
      </c>
      <c r="AE38" s="251">
        <v>753908442.34000003</v>
      </c>
      <c r="AF38" s="81" t="s">
        <v>855</v>
      </c>
    </row>
    <row r="39" spans="2:32" hidden="1">
      <c r="B39" s="772" t="s">
        <v>2432</v>
      </c>
      <c r="C39" s="776"/>
      <c r="D39" s="773"/>
      <c r="E39" s="32">
        <v>11</v>
      </c>
      <c r="F39" s="71" t="s">
        <v>855</v>
      </c>
      <c r="G39" s="71" t="s">
        <v>855</v>
      </c>
      <c r="H39" s="71" t="s">
        <v>855</v>
      </c>
      <c r="I39" s="71" t="s">
        <v>855</v>
      </c>
      <c r="J39" s="71" t="s">
        <v>855</v>
      </c>
      <c r="K39" s="71" t="s">
        <v>855</v>
      </c>
      <c r="L39" s="71" t="s">
        <v>855</v>
      </c>
      <c r="M39" s="71" t="s">
        <v>855</v>
      </c>
      <c r="N39" s="71" t="s">
        <v>855</v>
      </c>
      <c r="O39" s="71" t="s">
        <v>855</v>
      </c>
      <c r="P39" s="71" t="s">
        <v>855</v>
      </c>
      <c r="Q39" s="71" t="s">
        <v>855</v>
      </c>
      <c r="R39" s="71" t="s">
        <v>855</v>
      </c>
      <c r="S39" s="71" t="s">
        <v>855</v>
      </c>
      <c r="T39" s="71" t="s">
        <v>855</v>
      </c>
      <c r="U39" s="71" t="s">
        <v>855</v>
      </c>
      <c r="V39" s="71" t="s">
        <v>855</v>
      </c>
      <c r="W39" s="71" t="s">
        <v>855</v>
      </c>
      <c r="X39" s="71" t="s">
        <v>855</v>
      </c>
      <c r="Y39" s="71" t="s">
        <v>855</v>
      </c>
      <c r="Z39" s="71" t="s">
        <v>855</v>
      </c>
      <c r="AA39" s="71" t="s">
        <v>855</v>
      </c>
      <c r="AB39" s="71" t="s">
        <v>855</v>
      </c>
      <c r="AC39" s="71" t="s">
        <v>855</v>
      </c>
      <c r="AD39" s="71" t="s">
        <v>855</v>
      </c>
      <c r="AE39" s="71" t="s">
        <v>855</v>
      </c>
      <c r="AF39" s="71" t="s">
        <v>855</v>
      </c>
    </row>
    <row r="40" spans="2:32">
      <c r="B40" s="785" t="s">
        <v>1424</v>
      </c>
      <c r="C40" s="786"/>
      <c r="D40" s="787"/>
      <c r="E40" s="32" t="s">
        <v>2433</v>
      </c>
      <c r="F40" s="322">
        <v>6834750670.9399996</v>
      </c>
      <c r="G40" s="322" t="s">
        <v>855</v>
      </c>
      <c r="H40" s="322" t="s">
        <v>855</v>
      </c>
      <c r="I40" s="322">
        <v>506509016.13</v>
      </c>
      <c r="J40" s="322">
        <v>997599790.58790004</v>
      </c>
      <c r="K40" s="322">
        <v>26335858.792599998</v>
      </c>
      <c r="L40" s="322" t="s">
        <v>855</v>
      </c>
      <c r="M40" s="322" t="s">
        <v>855</v>
      </c>
      <c r="N40" s="322" t="s">
        <v>855</v>
      </c>
      <c r="O40" s="322">
        <v>12868002.526000001</v>
      </c>
      <c r="P40" s="322">
        <v>94769848.720300004</v>
      </c>
      <c r="Q40" s="322" t="s">
        <v>855</v>
      </c>
      <c r="R40" s="322">
        <v>2137719547.6652999</v>
      </c>
      <c r="S40" s="322" t="s">
        <v>855</v>
      </c>
      <c r="T40" s="322" t="s">
        <v>855</v>
      </c>
      <c r="U40" s="322">
        <v>1011178113.0288</v>
      </c>
      <c r="V40" s="322" t="s">
        <v>855</v>
      </c>
      <c r="W40" s="322" t="s">
        <v>855</v>
      </c>
      <c r="X40" s="322" t="s">
        <v>855</v>
      </c>
      <c r="Y40" s="322">
        <v>54365903.202</v>
      </c>
      <c r="Z40" s="322" t="s">
        <v>855</v>
      </c>
      <c r="AA40" s="322" t="s">
        <v>855</v>
      </c>
      <c r="AB40" s="322" t="s">
        <v>855</v>
      </c>
      <c r="AC40" s="322" t="s">
        <v>855</v>
      </c>
      <c r="AD40" s="322" t="s">
        <v>855</v>
      </c>
      <c r="AE40" s="322">
        <v>11676096751.592899</v>
      </c>
      <c r="AF40" s="322" t="s">
        <v>855</v>
      </c>
    </row>
  </sheetData>
  <mergeCells count="33">
    <mergeCell ref="B38:D38"/>
    <mergeCell ref="B39:D39"/>
    <mergeCell ref="B40:D40"/>
    <mergeCell ref="C32:D32"/>
    <mergeCell ref="C33:D33"/>
    <mergeCell ref="C34:D34"/>
    <mergeCell ref="B35:D35"/>
    <mergeCell ref="B36:D36"/>
    <mergeCell ref="B37:D37"/>
    <mergeCell ref="C31:D31"/>
    <mergeCell ref="B14:D14"/>
    <mergeCell ref="B15:D15"/>
    <mergeCell ref="C16:D16"/>
    <mergeCell ref="B17:D17"/>
    <mergeCell ref="C18:D18"/>
    <mergeCell ref="C19:D19"/>
    <mergeCell ref="B20:D20"/>
    <mergeCell ref="B21:D21"/>
    <mergeCell ref="C22:D22"/>
    <mergeCell ref="C26:D26"/>
    <mergeCell ref="C27:D27"/>
    <mergeCell ref="B13:D13"/>
    <mergeCell ref="B2:AF2"/>
    <mergeCell ref="F4:AD4"/>
    <mergeCell ref="AE4:AE5"/>
    <mergeCell ref="AF4:AF5"/>
    <mergeCell ref="B6:D6"/>
    <mergeCell ref="B7:D7"/>
    <mergeCell ref="B8:D8"/>
    <mergeCell ref="C9:D9"/>
    <mergeCell ref="C10:D10"/>
    <mergeCell ref="B11:D11"/>
    <mergeCell ref="B12:D12"/>
  </mergeCells>
  <pageMargins left="0.70866141732283472" right="0.70866141732283472" top="0.74803149606299213" bottom="0.74803149606299213" header="0.31496062992125984" footer="0.31496062992125984"/>
  <pageSetup paperSize="9" scale="18" orientation="landscape" r:id="rId1"/>
  <headerFooter>
    <oddHeader>&amp;CEN
Annex 23</oddHeader>
    <oddFooter>&amp;C&amp;"Calibri"&amp;11&amp;K000000&amp;P_x000D_&amp;1#&amp;"Calibri"&amp;10&amp;K000000 Internal Information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1E28-FE4F-4F4C-AAFC-FA7BD8B40B20}">
  <sheetPr>
    <tabColor rgb="FFFFFFFF"/>
    <pageSetUpPr fitToPage="1"/>
  </sheetPr>
  <dimension ref="B1:P8"/>
  <sheetViews>
    <sheetView showGridLines="0" showRowColHeaders="0" zoomScaleNormal="100" workbookViewId="0">
      <pane xSplit="4" ySplit="6" topLeftCell="E7" activePane="bottomRight" state="frozen"/>
      <selection activeCell="B18" sqref="B18"/>
      <selection pane="topRight" activeCell="B18" sqref="B18"/>
      <selection pane="bottomLeft" activeCell="B18" sqref="B18"/>
      <selection pane="bottomRight" activeCell="B18" sqref="B18"/>
    </sheetView>
  </sheetViews>
  <sheetFormatPr defaultColWidth="9.109375" defaultRowHeight="14.4"/>
  <cols>
    <col min="1" max="1" width="2.5546875" customWidth="1"/>
    <col min="2" max="2" width="17.33203125" customWidth="1"/>
    <col min="3" max="3" width="20" customWidth="1"/>
    <col min="4" max="4" width="7.5546875" customWidth="1"/>
    <col min="5" max="16" width="18.5546875" customWidth="1"/>
  </cols>
  <sheetData>
    <row r="1" spans="2:16" ht="10.199999999999999" customHeight="1">
      <c r="O1" s="25"/>
    </row>
    <row r="2" spans="2:16" ht="27.9" customHeight="1">
      <c r="B2" s="788" t="s">
        <v>1437</v>
      </c>
      <c r="C2" s="789"/>
      <c r="D2" s="789"/>
      <c r="E2" s="789"/>
      <c r="F2" s="789"/>
      <c r="G2" s="789"/>
      <c r="H2" s="789"/>
      <c r="I2" s="789"/>
      <c r="J2" s="789"/>
      <c r="K2" s="789"/>
      <c r="L2" s="789"/>
      <c r="M2" s="789"/>
      <c r="N2" s="789"/>
      <c r="O2" s="789"/>
      <c r="P2" s="789"/>
    </row>
    <row r="3" spans="2:16" ht="14.4" customHeight="1"/>
    <row r="4" spans="2:16">
      <c r="B4" s="8"/>
    </row>
    <row r="5" spans="2:16" ht="57.6">
      <c r="B5" s="560"/>
      <c r="C5" s="560"/>
      <c r="D5" s="561"/>
      <c r="E5" s="315" t="s">
        <v>1438</v>
      </c>
      <c r="F5" s="315" t="s">
        <v>1439</v>
      </c>
      <c r="G5" s="315" t="s">
        <v>1440</v>
      </c>
      <c r="H5" s="315" t="s">
        <v>1441</v>
      </c>
      <c r="I5" s="315" t="s">
        <v>1442</v>
      </c>
      <c r="J5" s="315" t="s">
        <v>1443</v>
      </c>
      <c r="K5" s="315" t="s">
        <v>1444</v>
      </c>
      <c r="L5" s="315" t="s">
        <v>1445</v>
      </c>
      <c r="M5" s="315" t="s">
        <v>1446</v>
      </c>
      <c r="N5" s="315" t="s">
        <v>1447</v>
      </c>
      <c r="O5" s="315" t="s">
        <v>1448</v>
      </c>
      <c r="P5" s="315" t="s">
        <v>1449</v>
      </c>
    </row>
    <row r="6" spans="2:16">
      <c r="B6" s="560"/>
      <c r="C6" s="560"/>
      <c r="D6" s="31" t="s">
        <v>503</v>
      </c>
      <c r="E6" s="31" t="s">
        <v>504</v>
      </c>
      <c r="F6" s="31" t="s">
        <v>505</v>
      </c>
      <c r="G6" s="31" t="s">
        <v>506</v>
      </c>
      <c r="H6" s="31" t="s">
        <v>527</v>
      </c>
      <c r="I6" s="31" t="s">
        <v>528</v>
      </c>
      <c r="J6" s="31" t="s">
        <v>590</v>
      </c>
      <c r="K6" s="31" t="s">
        <v>592</v>
      </c>
      <c r="L6" s="31" t="s">
        <v>704</v>
      </c>
      <c r="M6" s="31" t="s">
        <v>1028</v>
      </c>
      <c r="N6" s="31" t="s">
        <v>1029</v>
      </c>
      <c r="O6" s="31" t="s">
        <v>1030</v>
      </c>
      <c r="P6" s="31" t="s">
        <v>1031</v>
      </c>
    </row>
    <row r="7" spans="2:16" ht="14.4" customHeight="1">
      <c r="B7" s="790" t="s">
        <v>1450</v>
      </c>
      <c r="C7" s="790"/>
      <c r="D7" s="31" t="s">
        <v>1451</v>
      </c>
      <c r="E7" s="81">
        <v>47129389795.199699</v>
      </c>
      <c r="F7" s="81">
        <v>2007883964.1199999</v>
      </c>
      <c r="G7" s="562">
        <v>1.0099</v>
      </c>
      <c r="H7" s="81">
        <v>48840341595.575897</v>
      </c>
      <c r="I7" s="219" t="s">
        <v>855</v>
      </c>
      <c r="J7" s="81">
        <v>344654</v>
      </c>
      <c r="K7" s="219" t="s">
        <v>855</v>
      </c>
      <c r="L7" s="81">
        <v>912</v>
      </c>
      <c r="M7" s="81">
        <v>4307556997.6919003</v>
      </c>
      <c r="N7" s="562">
        <v>8.8200000000000001E-2</v>
      </c>
      <c r="O7" s="81">
        <v>179197363.53709999</v>
      </c>
      <c r="P7" s="81">
        <v>-131671396.84999999</v>
      </c>
    </row>
    <row r="8" spans="2:16" ht="14.4" customHeight="1">
      <c r="B8" s="772" t="s">
        <v>1452</v>
      </c>
      <c r="C8" s="791"/>
      <c r="D8" s="31" t="s">
        <v>1453</v>
      </c>
      <c r="E8" s="81"/>
      <c r="F8" s="81"/>
      <c r="G8" s="562"/>
      <c r="H8" s="81"/>
      <c r="I8" s="219"/>
      <c r="J8" s="81"/>
      <c r="K8" s="219"/>
      <c r="L8" s="81"/>
      <c r="M8" s="81"/>
      <c r="N8" s="562"/>
      <c r="O8" s="81"/>
      <c r="P8" s="81"/>
    </row>
  </sheetData>
  <mergeCells count="3">
    <mergeCell ref="B2:P2"/>
    <mergeCell ref="B7:C7"/>
    <mergeCell ref="B8:C8"/>
  </mergeCells>
  <pageMargins left="0.70866141732283472" right="0.70866141732283472" top="0.74803149606299213" bottom="0.74803149606299213" header="0.31496062992125984" footer="0.31496062992125984"/>
  <pageSetup paperSize="9" scale="48" fitToHeight="0" orientation="landscape" r:id="rId1"/>
  <headerFooter>
    <oddHeader>&amp;CEN
Annex XXI</oddHeader>
    <oddFooter>&amp;C&amp;P_x000D_&amp;1#&amp;"Calibri"&amp;10&amp;K000000 Internal Information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0">
    <tabColor rgb="FFFFFFFF"/>
    <pageSetUpPr fitToPage="1"/>
  </sheetPr>
  <dimension ref="B1:D11"/>
  <sheetViews>
    <sheetView showRowColHeaders="0" workbookViewId="0">
      <selection activeCell="B18" sqref="B18"/>
    </sheetView>
  </sheetViews>
  <sheetFormatPr defaultColWidth="9.33203125" defaultRowHeight="14.4"/>
  <cols>
    <col min="1" max="1" width="2.5546875" style="342" customWidth="1"/>
    <col min="2" max="2" width="22.6640625" style="342" customWidth="1"/>
    <col min="3" max="3" width="4.5546875" style="342" bestFit="1" customWidth="1"/>
    <col min="4" max="4" width="150.5546875" style="342" customWidth="1"/>
    <col min="5" max="16384" width="9.33203125" style="342"/>
  </cols>
  <sheetData>
    <row r="1" spans="2:4" ht="10.199999999999999" customHeight="1">
      <c r="D1" s="379"/>
    </row>
    <row r="2" spans="2:4" ht="28.2" customHeight="1">
      <c r="B2" s="715" t="s">
        <v>1430</v>
      </c>
      <c r="C2" s="716"/>
      <c r="D2" s="716"/>
    </row>
    <row r="3" spans="2:4" ht="14.7" customHeight="1">
      <c r="B3" s="388"/>
      <c r="C3" s="388"/>
      <c r="D3" s="368"/>
    </row>
    <row r="4" spans="2:4" ht="21">
      <c r="D4" s="368"/>
    </row>
    <row r="5" spans="2:4" ht="21" customHeight="1">
      <c r="D5" s="280" t="s">
        <v>583</v>
      </c>
    </row>
    <row r="6" spans="2:4" ht="21" customHeight="1">
      <c r="C6" s="32" t="s">
        <v>503</v>
      </c>
      <c r="D6" s="184" t="s">
        <v>584</v>
      </c>
    </row>
    <row r="7" spans="2:4" ht="21.6" customHeight="1">
      <c r="B7" s="280" t="s">
        <v>1431</v>
      </c>
      <c r="C7" s="186" t="s">
        <v>504</v>
      </c>
      <c r="D7" s="253" t="s">
        <v>2484</v>
      </c>
    </row>
    <row r="8" spans="2:4" ht="31.5" customHeight="1">
      <c r="B8" s="280" t="s">
        <v>1432</v>
      </c>
      <c r="C8" s="186" t="s">
        <v>505</v>
      </c>
      <c r="D8" s="253" t="s">
        <v>2485</v>
      </c>
    </row>
    <row r="9" spans="2:4">
      <c r="B9" s="280" t="s">
        <v>1433</v>
      </c>
      <c r="C9" s="186" t="s">
        <v>506</v>
      </c>
      <c r="D9" s="253" t="s">
        <v>1434</v>
      </c>
    </row>
    <row r="10" spans="2:4" ht="21" customHeight="1">
      <c r="B10" s="280" t="s">
        <v>1435</v>
      </c>
      <c r="C10" s="186" t="s">
        <v>527</v>
      </c>
      <c r="D10" s="253" t="s">
        <v>1434</v>
      </c>
    </row>
    <row r="11" spans="2:4" ht="19.5" customHeight="1">
      <c r="B11" s="280" t="s">
        <v>1436</v>
      </c>
      <c r="C11" s="186" t="s">
        <v>528</v>
      </c>
      <c r="D11" s="253" t="s">
        <v>2486</v>
      </c>
    </row>
  </sheetData>
  <mergeCells count="1">
    <mergeCell ref="B2:D2"/>
  </mergeCells>
  <pageMargins left="0.70866141732283472" right="0.70866141732283472" top="0.74803149606299213" bottom="0.74803149606299213" header="0.31496062992125984" footer="0.31496062992125984"/>
  <pageSetup paperSize="9" scale="72" fitToHeight="0" orientation="landscape" cellComments="asDisplayed" r:id="rId1"/>
  <headerFooter>
    <oddHeader>&amp;CEN
Annex XXI</oddHeader>
    <oddFooter>&amp;C&amp;"Calibri"&amp;11&amp;K000000&amp;P_x000D_&amp;1#&amp;"Calibri"&amp;10&amp;K000000 Internal Information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2">
    <tabColor rgb="FFFFFFFF"/>
    <pageSetUpPr autoPageBreaks="0" fitToPage="1"/>
  </sheetPr>
  <dimension ref="B1:I25"/>
  <sheetViews>
    <sheetView showRowColHeaders="0" topLeftCell="A5" zoomScaleNormal="100" workbookViewId="0">
      <selection activeCell="B18" sqref="B18"/>
    </sheetView>
  </sheetViews>
  <sheetFormatPr defaultColWidth="9.33203125" defaultRowHeight="14.4"/>
  <cols>
    <col min="1" max="1" width="2.5546875" style="342" customWidth="1"/>
    <col min="2" max="2" width="66.44140625" style="342" customWidth="1"/>
    <col min="3" max="3" width="6" style="342" bestFit="1" customWidth="1"/>
    <col min="4" max="4" width="31" style="342" customWidth="1"/>
    <col min="5" max="8" width="23.33203125" style="342" customWidth="1"/>
    <col min="9" max="16384" width="9.33203125" style="342"/>
  </cols>
  <sheetData>
    <row r="1" spans="2:9" ht="10.199999999999999" customHeight="1"/>
    <row r="2" spans="2:9" ht="28.2" customHeight="1">
      <c r="B2" s="715" t="s">
        <v>1454</v>
      </c>
      <c r="C2" s="716"/>
      <c r="D2" s="716"/>
      <c r="E2" s="716"/>
      <c r="F2" s="716"/>
      <c r="G2" s="716"/>
      <c r="H2" s="716"/>
      <c r="I2" s="372"/>
    </row>
    <row r="3" spans="2:9" ht="14.7" customHeight="1">
      <c r="B3" s="388"/>
      <c r="C3" s="388"/>
    </row>
    <row r="4" spans="2:9">
      <c r="B4" s="343"/>
      <c r="C4" s="343"/>
      <c r="D4" s="343"/>
      <c r="E4" s="343"/>
      <c r="F4" s="343"/>
    </row>
    <row r="5" spans="2:9" ht="57.6">
      <c r="B5" s="402"/>
      <c r="C5" s="402"/>
      <c r="D5" s="314" t="s">
        <v>1455</v>
      </c>
      <c r="E5" s="314" t="s">
        <v>1456</v>
      </c>
      <c r="F5" s="314" t="s">
        <v>1457</v>
      </c>
      <c r="G5" s="314" t="s">
        <v>1458</v>
      </c>
      <c r="H5" s="314" t="s">
        <v>1459</v>
      </c>
    </row>
    <row r="6" spans="2:9">
      <c r="B6" s="402"/>
      <c r="C6" s="32" t="s">
        <v>503</v>
      </c>
      <c r="D6" s="29" t="s">
        <v>504</v>
      </c>
      <c r="E6" s="184" t="s">
        <v>505</v>
      </c>
      <c r="F6" s="184" t="s">
        <v>506</v>
      </c>
      <c r="G6" s="184" t="s">
        <v>527</v>
      </c>
      <c r="H6" s="184" t="s">
        <v>528</v>
      </c>
    </row>
    <row r="7" spans="2:9">
      <c r="B7" s="123" t="s">
        <v>1460</v>
      </c>
      <c r="C7" s="184">
        <v>1</v>
      </c>
      <c r="D7" s="81"/>
      <c r="E7" s="81">
        <v>6451966245.8500004</v>
      </c>
      <c r="F7" s="80">
        <v>1</v>
      </c>
      <c r="G7" s="80"/>
      <c r="H7" s="80"/>
    </row>
    <row r="8" spans="2:9">
      <c r="B8" s="143" t="s">
        <v>2331</v>
      </c>
      <c r="C8" s="184">
        <v>2</v>
      </c>
      <c r="D8" s="71"/>
      <c r="E8" s="81">
        <v>299894154.14999998</v>
      </c>
      <c r="F8" s="80">
        <v>1</v>
      </c>
      <c r="G8" s="80"/>
      <c r="H8" s="80"/>
    </row>
    <row r="9" spans="2:9">
      <c r="B9" s="143" t="s">
        <v>2477</v>
      </c>
      <c r="C9" s="184">
        <v>3</v>
      </c>
      <c r="D9" s="71"/>
      <c r="E9" s="81"/>
      <c r="F9" s="80"/>
      <c r="G9" s="80"/>
      <c r="H9" s="80"/>
    </row>
    <row r="10" spans="2:9">
      <c r="B10" s="123" t="s">
        <v>1150</v>
      </c>
      <c r="C10" s="184">
        <v>4</v>
      </c>
      <c r="D10" s="81"/>
      <c r="E10" s="81">
        <v>2132958996.6800001</v>
      </c>
      <c r="F10" s="80">
        <v>1</v>
      </c>
      <c r="G10" s="80"/>
      <c r="H10" s="80"/>
    </row>
    <row r="11" spans="2:9">
      <c r="B11" s="123" t="s">
        <v>1156</v>
      </c>
      <c r="C11" s="184">
        <v>5</v>
      </c>
      <c r="D11" s="81">
        <v>2292817585.9699998</v>
      </c>
      <c r="E11" s="81">
        <v>2840871803.2199998</v>
      </c>
      <c r="F11" s="80">
        <v>0.249</v>
      </c>
      <c r="G11" s="80"/>
      <c r="H11" s="80">
        <v>0.751</v>
      </c>
    </row>
    <row r="12" spans="2:9">
      <c r="B12" s="158" t="s">
        <v>1461</v>
      </c>
      <c r="C12" s="184" t="s">
        <v>2338</v>
      </c>
      <c r="D12" s="71"/>
      <c r="E12" s="81">
        <v>2840871803.2199998</v>
      </c>
      <c r="F12" s="80"/>
      <c r="G12" s="80"/>
      <c r="H12" s="80"/>
    </row>
    <row r="13" spans="2:9">
      <c r="B13" s="158" t="s">
        <v>1462</v>
      </c>
      <c r="C13" s="184" t="s">
        <v>2340</v>
      </c>
      <c r="D13" s="71"/>
      <c r="E13" s="81"/>
      <c r="F13" s="80"/>
      <c r="G13" s="80"/>
      <c r="H13" s="80"/>
    </row>
    <row r="14" spans="2:9">
      <c r="B14" s="580" t="s">
        <v>1461</v>
      </c>
      <c r="C14" s="184" t="s">
        <v>2478</v>
      </c>
      <c r="D14" s="71"/>
      <c r="E14" s="81"/>
      <c r="F14" s="80"/>
      <c r="G14" s="80"/>
      <c r="H14" s="80"/>
    </row>
    <row r="15" spans="2:9">
      <c r="B15" s="580" t="s">
        <v>1462</v>
      </c>
      <c r="C15" s="184" t="s">
        <v>2479</v>
      </c>
      <c r="D15" s="71"/>
      <c r="E15" s="81"/>
      <c r="F15" s="80"/>
      <c r="G15" s="80"/>
      <c r="H15" s="80"/>
    </row>
    <row r="16" spans="2:9">
      <c r="B16" s="158" t="s">
        <v>2480</v>
      </c>
      <c r="C16" s="184" t="s">
        <v>2470</v>
      </c>
      <c r="D16" s="71"/>
      <c r="E16" s="81"/>
      <c r="F16" s="80"/>
      <c r="G16" s="80"/>
      <c r="H16" s="80"/>
    </row>
    <row r="17" spans="2:8">
      <c r="B17" s="123" t="s">
        <v>1421</v>
      </c>
      <c r="C17" s="184">
        <v>6</v>
      </c>
      <c r="D17" s="81">
        <v>46844456173.339996</v>
      </c>
      <c r="E17" s="81">
        <v>46730379952.720001</v>
      </c>
      <c r="F17" s="80">
        <v>6.9500000000000006E-2</v>
      </c>
      <c r="G17" s="80"/>
      <c r="H17" s="80">
        <v>0.93049999999999999</v>
      </c>
    </row>
    <row r="18" spans="2:8">
      <c r="B18" s="159" t="s">
        <v>1491</v>
      </c>
      <c r="C18" s="184" t="s">
        <v>2347</v>
      </c>
      <c r="D18" s="71"/>
      <c r="E18" s="81"/>
      <c r="F18" s="80"/>
      <c r="G18" s="80"/>
      <c r="H18" s="80"/>
    </row>
    <row r="19" spans="2:8" ht="28.8">
      <c r="B19" s="159" t="s">
        <v>2482</v>
      </c>
      <c r="C19" s="184" t="s">
        <v>2353</v>
      </c>
      <c r="D19" s="71"/>
      <c r="E19" s="81">
        <v>39626761454.059998</v>
      </c>
      <c r="F19" s="80"/>
      <c r="G19" s="80"/>
      <c r="H19" s="80"/>
    </row>
    <row r="20" spans="2:8">
      <c r="B20" s="159" t="s">
        <v>2481</v>
      </c>
      <c r="C20" s="184" t="s">
        <v>2474</v>
      </c>
      <c r="D20" s="71"/>
      <c r="E20" s="81"/>
      <c r="F20" s="80"/>
      <c r="G20" s="80"/>
      <c r="H20" s="80"/>
    </row>
    <row r="21" spans="2:8">
      <c r="B21" s="159" t="s">
        <v>2483</v>
      </c>
      <c r="C21" s="184" t="s">
        <v>2476</v>
      </c>
      <c r="D21" s="71"/>
      <c r="E21" s="81">
        <v>7103618498.6599998</v>
      </c>
      <c r="F21" s="80"/>
      <c r="G21" s="80"/>
      <c r="H21" s="80"/>
    </row>
    <row r="22" spans="2:8">
      <c r="B22" s="123" t="s">
        <v>879</v>
      </c>
      <c r="C22" s="184">
        <v>7</v>
      </c>
      <c r="D22" s="81"/>
      <c r="E22" s="81">
        <v>21980596.350000001</v>
      </c>
      <c r="F22" s="80">
        <v>1</v>
      </c>
      <c r="G22" s="80"/>
      <c r="H22" s="80"/>
    </row>
    <row r="23" spans="2:8">
      <c r="B23" s="123" t="s">
        <v>2355</v>
      </c>
      <c r="C23" s="184" t="s">
        <v>2392</v>
      </c>
      <c r="D23" s="81"/>
      <c r="E23" s="81"/>
      <c r="F23" s="80"/>
      <c r="G23" s="80"/>
      <c r="H23" s="80"/>
    </row>
    <row r="24" spans="2:8">
      <c r="B24" s="123" t="s">
        <v>1463</v>
      </c>
      <c r="C24" s="184">
        <v>8</v>
      </c>
      <c r="D24" s="81"/>
      <c r="E24" s="81"/>
      <c r="F24" s="80"/>
      <c r="G24" s="80"/>
      <c r="H24" s="80"/>
    </row>
    <row r="25" spans="2:8">
      <c r="B25" s="280" t="s">
        <v>1464</v>
      </c>
      <c r="C25" s="184">
        <v>9</v>
      </c>
      <c r="D25" s="283">
        <v>49137273759.309998</v>
      </c>
      <c r="E25" s="283">
        <v>58478051748.970001</v>
      </c>
      <c r="F25" s="310"/>
      <c r="G25" s="310"/>
      <c r="H25" s="310"/>
    </row>
  </sheetData>
  <mergeCells count="1">
    <mergeCell ref="B2:H2"/>
  </mergeCells>
  <pageMargins left="0.70866141732283472" right="0.70866141732283472" top="0.74803149606299213" bottom="0.74803149606299213" header="0.31496062992125984" footer="0.31496062992125984"/>
  <pageSetup paperSize="9" orientation="landscape" r:id="rId1"/>
  <headerFooter>
    <oddHeader>&amp;CEN
Annex XXI</oddHeader>
    <oddFooter>&amp;C&amp;"Calibri"&amp;11&amp;K000000&amp;P_x000D_&amp;1#&amp;"Calibri"&amp;10&amp;K000000 Internal Information</oddFooter>
    <evenHeader>&amp;L&amp;"Times New Roman,Regular"&amp;12&amp;K000000Central Bank of Ireland - RESTRICTED</evenHeader>
    <firstHeader>&amp;L&amp;"Times New Roman,Regular"&amp;12&amp;K000000Central Bank of Ireland - RESTRICTED</first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849E-C571-42BB-9BA9-F0391D2B4CE5}">
  <sheetPr codeName="Sheet31">
    <tabColor rgb="FFFFFFFF"/>
    <pageSetUpPr fitToPage="1"/>
  </sheetPr>
  <dimension ref="B1:P28"/>
  <sheetViews>
    <sheetView showRowColHeaders="0" topLeftCell="A3" zoomScale="70" zoomScaleNormal="70" workbookViewId="0">
      <selection activeCell="B18" sqref="B18"/>
    </sheetView>
  </sheetViews>
  <sheetFormatPr defaultColWidth="9.33203125" defaultRowHeight="14.4"/>
  <cols>
    <col min="1" max="1" width="2.5546875" style="342" customWidth="1"/>
    <col min="2" max="2" width="17.33203125" style="342" customWidth="1"/>
    <col min="3" max="3" width="33.88671875" style="342" customWidth="1"/>
    <col min="4" max="4" width="6" style="342" bestFit="1" customWidth="1"/>
    <col min="5" max="16" width="14.33203125" style="342" customWidth="1"/>
    <col min="17" max="16384" width="9.33203125" style="342"/>
  </cols>
  <sheetData>
    <row r="1" spans="2:16" ht="10.199999999999999" customHeight="1">
      <c r="O1" s="347"/>
    </row>
    <row r="2" spans="2:16" ht="28.2" customHeight="1">
      <c r="B2" s="715" t="s">
        <v>1492</v>
      </c>
      <c r="C2" s="716"/>
      <c r="D2" s="716"/>
      <c r="E2" s="716"/>
      <c r="F2" s="716"/>
      <c r="G2" s="716"/>
      <c r="H2" s="716"/>
      <c r="I2" s="716"/>
      <c r="J2" s="716"/>
      <c r="K2" s="716"/>
      <c r="L2" s="716"/>
      <c r="M2" s="716"/>
      <c r="N2" s="716"/>
      <c r="O2" s="716"/>
      <c r="P2" s="716"/>
    </row>
    <row r="3" spans="2:16" ht="14.7" customHeight="1">
      <c r="B3" s="388"/>
    </row>
    <row r="4" spans="2:16">
      <c r="B4" s="280" t="s">
        <v>1494</v>
      </c>
      <c r="C4" s="280" t="s">
        <v>2487</v>
      </c>
      <c r="D4" s="351"/>
    </row>
    <row r="6" spans="2:16">
      <c r="B6" s="370"/>
    </row>
    <row r="7" spans="2:16" ht="72">
      <c r="B7" s="315" t="s">
        <v>1490</v>
      </c>
      <c r="C7" s="280" t="s">
        <v>1495</v>
      </c>
      <c r="D7" s="280"/>
      <c r="E7" s="315" t="s">
        <v>1438</v>
      </c>
      <c r="F7" s="315" t="s">
        <v>1439</v>
      </c>
      <c r="G7" s="315" t="s">
        <v>1440</v>
      </c>
      <c r="H7" s="315" t="s">
        <v>1441</v>
      </c>
      <c r="I7" s="315" t="s">
        <v>1442</v>
      </c>
      <c r="J7" s="315" t="s">
        <v>1443</v>
      </c>
      <c r="K7" s="315" t="s">
        <v>1444</v>
      </c>
      <c r="L7" s="315" t="s">
        <v>1445</v>
      </c>
      <c r="M7" s="315" t="s">
        <v>1446</v>
      </c>
      <c r="N7" s="315" t="s">
        <v>1447</v>
      </c>
      <c r="O7" s="315" t="s">
        <v>1448</v>
      </c>
      <c r="P7" s="315" t="s">
        <v>1449</v>
      </c>
    </row>
    <row r="8" spans="2:16">
      <c r="B8" s="283"/>
      <c r="C8" s="283"/>
      <c r="D8" s="32" t="s">
        <v>503</v>
      </c>
      <c r="E8" s="31" t="s">
        <v>504</v>
      </c>
      <c r="F8" s="31" t="s">
        <v>505</v>
      </c>
      <c r="G8" s="31" t="s">
        <v>506</v>
      </c>
      <c r="H8" s="31" t="s">
        <v>527</v>
      </c>
      <c r="I8" s="31" t="s">
        <v>528</v>
      </c>
      <c r="J8" s="31" t="s">
        <v>590</v>
      </c>
      <c r="K8" s="31" t="s">
        <v>592</v>
      </c>
      <c r="L8" s="31" t="s">
        <v>704</v>
      </c>
      <c r="M8" s="31" t="s">
        <v>1028</v>
      </c>
      <c r="N8" s="31" t="s">
        <v>1029</v>
      </c>
      <c r="O8" s="31" t="s">
        <v>1030</v>
      </c>
      <c r="P8" s="31" t="s">
        <v>1031</v>
      </c>
    </row>
    <row r="9" spans="2:16">
      <c r="B9" s="174"/>
      <c r="C9" s="175" t="s">
        <v>1496</v>
      </c>
      <c r="D9" s="30" t="s">
        <v>1304</v>
      </c>
      <c r="E9" s="81">
        <v>379873301</v>
      </c>
      <c r="F9" s="81">
        <v>32585310</v>
      </c>
      <c r="G9" s="251">
        <v>1.0021</v>
      </c>
      <c r="H9" s="81">
        <v>412525612</v>
      </c>
      <c r="I9" s="80">
        <v>6.9999999999999999E-4</v>
      </c>
      <c r="J9" s="81">
        <v>20423</v>
      </c>
      <c r="K9" s="80">
        <v>0.30049999999999999</v>
      </c>
      <c r="L9" s="81">
        <v>912</v>
      </c>
      <c r="M9" s="81">
        <v>22091088</v>
      </c>
      <c r="N9" s="80">
        <v>5.3600000000000002E-2</v>
      </c>
      <c r="O9" s="81">
        <v>82067</v>
      </c>
      <c r="P9" s="81">
        <v>-9978</v>
      </c>
    </row>
    <row r="10" spans="2:16">
      <c r="B10" s="176"/>
      <c r="C10" s="178" t="s">
        <v>1497</v>
      </c>
      <c r="D10" s="30" t="s">
        <v>1306</v>
      </c>
      <c r="E10" s="81">
        <v>320106524</v>
      </c>
      <c r="F10" s="81">
        <v>27981833</v>
      </c>
      <c r="G10" s="251">
        <v>1.0022</v>
      </c>
      <c r="H10" s="81">
        <v>348149285</v>
      </c>
      <c r="I10" s="80">
        <v>5.0000000000000001E-4</v>
      </c>
      <c r="J10" s="81">
        <v>16812</v>
      </c>
      <c r="K10" s="80">
        <v>0.3</v>
      </c>
      <c r="L10" s="81">
        <v>912</v>
      </c>
      <c r="M10" s="81">
        <v>15874784</v>
      </c>
      <c r="N10" s="80">
        <v>4.5600000000000002E-2</v>
      </c>
      <c r="O10" s="81">
        <v>54440</v>
      </c>
      <c r="P10" s="81">
        <v>-2580</v>
      </c>
    </row>
    <row r="11" spans="2:16">
      <c r="B11" s="176"/>
      <c r="C11" s="178" t="s">
        <v>1498</v>
      </c>
      <c r="D11" s="30" t="s">
        <v>1308</v>
      </c>
      <c r="E11" s="81">
        <v>59766776</v>
      </c>
      <c r="F11" s="81">
        <v>4603477</v>
      </c>
      <c r="G11" s="251">
        <v>1.0013000000000001</v>
      </c>
      <c r="H11" s="81">
        <v>64376327</v>
      </c>
      <c r="I11" s="80">
        <v>1.4E-3</v>
      </c>
      <c r="J11" s="81">
        <v>3611</v>
      </c>
      <c r="K11" s="80">
        <v>0.30280000000000001</v>
      </c>
      <c r="L11" s="81">
        <v>912</v>
      </c>
      <c r="M11" s="81">
        <v>6216305</v>
      </c>
      <c r="N11" s="80">
        <v>9.6600000000000005E-2</v>
      </c>
      <c r="O11" s="81">
        <v>27626</v>
      </c>
      <c r="P11" s="81">
        <v>-7398</v>
      </c>
    </row>
    <row r="12" spans="2:16">
      <c r="B12" s="176"/>
      <c r="C12" s="175" t="s">
        <v>1499</v>
      </c>
      <c r="D12" s="30" t="s">
        <v>1310</v>
      </c>
      <c r="E12" s="81">
        <v>821492</v>
      </c>
      <c r="F12" s="81">
        <v>156962</v>
      </c>
      <c r="G12" s="251">
        <v>1.2</v>
      </c>
      <c r="H12" s="81">
        <v>1009846</v>
      </c>
      <c r="I12" s="80">
        <v>2.3999999999999998E-3</v>
      </c>
      <c r="J12" s="81">
        <v>93</v>
      </c>
      <c r="K12" s="80">
        <v>0.33950000000000002</v>
      </c>
      <c r="L12" s="81">
        <v>912</v>
      </c>
      <c r="M12" s="81">
        <v>156881</v>
      </c>
      <c r="N12" s="80">
        <v>0.15540000000000001</v>
      </c>
      <c r="O12" s="81">
        <v>823</v>
      </c>
      <c r="P12" s="81">
        <v>-307</v>
      </c>
    </row>
    <row r="13" spans="2:16">
      <c r="B13" s="176"/>
      <c r="C13" s="175" t="s">
        <v>1500</v>
      </c>
      <c r="D13" s="30" t="s">
        <v>1312</v>
      </c>
      <c r="E13" s="81">
        <v>274768941</v>
      </c>
      <c r="F13" s="81">
        <v>1448374</v>
      </c>
      <c r="G13" s="251">
        <v>1.0423</v>
      </c>
      <c r="H13" s="81">
        <v>276278504</v>
      </c>
      <c r="I13" s="80">
        <v>3.8E-3</v>
      </c>
      <c r="J13" s="81">
        <v>20095</v>
      </c>
      <c r="K13" s="80">
        <v>0.32350000000000001</v>
      </c>
      <c r="L13" s="81">
        <v>912</v>
      </c>
      <c r="M13" s="81">
        <v>54109898</v>
      </c>
      <c r="N13" s="80">
        <v>0.19589999999999999</v>
      </c>
      <c r="O13" s="81">
        <v>343054</v>
      </c>
      <c r="P13" s="81">
        <v>-258100</v>
      </c>
    </row>
    <row r="14" spans="2:16">
      <c r="B14" s="176"/>
      <c r="C14" s="175" t="s">
        <v>1501</v>
      </c>
      <c r="D14" s="30" t="s">
        <v>1314</v>
      </c>
      <c r="E14" s="81"/>
      <c r="F14" s="81"/>
      <c r="G14" s="251"/>
      <c r="H14" s="81"/>
      <c r="I14" s="80"/>
      <c r="J14" s="81"/>
      <c r="K14" s="80"/>
      <c r="L14" s="81"/>
      <c r="M14" s="81"/>
      <c r="N14" s="80"/>
      <c r="O14" s="81"/>
      <c r="P14" s="81"/>
    </row>
    <row r="15" spans="2:16">
      <c r="B15" s="176"/>
      <c r="C15" s="175" t="s">
        <v>1502</v>
      </c>
      <c r="D15" s="30" t="s">
        <v>1316</v>
      </c>
      <c r="E15" s="81">
        <v>162259844</v>
      </c>
      <c r="F15" s="81">
        <v>2113368</v>
      </c>
      <c r="G15" s="251">
        <v>1.0470999999999999</v>
      </c>
      <c r="H15" s="81">
        <v>164472660</v>
      </c>
      <c r="I15" s="80">
        <v>1.4800000000000001E-2</v>
      </c>
      <c r="J15" s="81">
        <v>12468</v>
      </c>
      <c r="K15" s="80">
        <v>0.3604</v>
      </c>
      <c r="L15" s="81">
        <v>912</v>
      </c>
      <c r="M15" s="81">
        <v>67806284</v>
      </c>
      <c r="N15" s="80">
        <v>0.4123</v>
      </c>
      <c r="O15" s="81">
        <v>881578</v>
      </c>
      <c r="P15" s="81">
        <v>-856333</v>
      </c>
    </row>
    <row r="16" spans="2:16">
      <c r="B16" s="176"/>
      <c r="C16" s="178" t="s">
        <v>1503</v>
      </c>
      <c r="D16" s="30" t="s">
        <v>1318</v>
      </c>
      <c r="E16" s="81">
        <v>94669385</v>
      </c>
      <c r="F16" s="81">
        <v>1943601</v>
      </c>
      <c r="G16" s="251">
        <v>1.0337000000000001</v>
      </c>
      <c r="H16" s="81">
        <v>96678480</v>
      </c>
      <c r="I16" s="80">
        <v>1.0200000000000001E-2</v>
      </c>
      <c r="J16" s="81">
        <v>7274</v>
      </c>
      <c r="K16" s="80">
        <v>0.3538</v>
      </c>
      <c r="L16" s="81">
        <v>912</v>
      </c>
      <c r="M16" s="81">
        <v>35004732</v>
      </c>
      <c r="N16" s="80">
        <v>0.36209999999999998</v>
      </c>
      <c r="O16" s="81">
        <v>347012</v>
      </c>
      <c r="P16" s="81">
        <v>-305101</v>
      </c>
    </row>
    <row r="17" spans="2:16">
      <c r="B17" s="176"/>
      <c r="C17" s="178" t="s">
        <v>1504</v>
      </c>
      <c r="D17" s="30" t="s">
        <v>1320</v>
      </c>
      <c r="E17" s="81">
        <v>67590459</v>
      </c>
      <c r="F17" s="81">
        <v>169768</v>
      </c>
      <c r="G17" s="251">
        <v>1.2</v>
      </c>
      <c r="H17" s="81">
        <v>67794180</v>
      </c>
      <c r="I17" s="80">
        <v>2.1299999999999999E-2</v>
      </c>
      <c r="J17" s="81">
        <v>5194</v>
      </c>
      <c r="K17" s="80">
        <v>0.36969999999999997</v>
      </c>
      <c r="L17" s="81">
        <v>912</v>
      </c>
      <c r="M17" s="81">
        <v>32801552</v>
      </c>
      <c r="N17" s="80">
        <v>0.48380000000000001</v>
      </c>
      <c r="O17" s="81">
        <v>534566</v>
      </c>
      <c r="P17" s="81">
        <v>-551232</v>
      </c>
    </row>
    <row r="18" spans="2:16">
      <c r="B18" s="176"/>
      <c r="C18" s="175" t="s">
        <v>1505</v>
      </c>
      <c r="D18" s="30" t="s">
        <v>1321</v>
      </c>
      <c r="E18" s="81">
        <v>40610612</v>
      </c>
      <c r="F18" s="81">
        <v>596059</v>
      </c>
      <c r="G18" s="251">
        <v>1.0157</v>
      </c>
      <c r="H18" s="81">
        <v>41216034</v>
      </c>
      <c r="I18" s="80">
        <v>5.57E-2</v>
      </c>
      <c r="J18" s="81">
        <v>2542</v>
      </c>
      <c r="K18" s="80">
        <v>0.33479999999999999</v>
      </c>
      <c r="L18" s="81">
        <v>912</v>
      </c>
      <c r="M18" s="81">
        <v>20642383</v>
      </c>
      <c r="N18" s="80">
        <v>0.50080000000000002</v>
      </c>
      <c r="O18" s="81">
        <v>780695</v>
      </c>
      <c r="P18" s="81">
        <v>-851024</v>
      </c>
    </row>
    <row r="19" spans="2:16">
      <c r="B19" s="176"/>
      <c r="C19" s="178" t="s">
        <v>1506</v>
      </c>
      <c r="D19" s="30" t="s">
        <v>1322</v>
      </c>
      <c r="E19" s="81">
        <v>14470272</v>
      </c>
      <c r="F19" s="81">
        <v>555258</v>
      </c>
      <c r="G19" s="251">
        <v>1.0022</v>
      </c>
      <c r="H19" s="81">
        <v>15026733</v>
      </c>
      <c r="I19" s="80">
        <v>3.4700000000000002E-2</v>
      </c>
      <c r="J19" s="81">
        <v>608</v>
      </c>
      <c r="K19" s="80">
        <v>0.3</v>
      </c>
      <c r="L19" s="81">
        <v>912</v>
      </c>
      <c r="M19" s="81">
        <v>6411943</v>
      </c>
      <c r="N19" s="80">
        <v>0.42670000000000002</v>
      </c>
      <c r="O19" s="81">
        <v>156353</v>
      </c>
      <c r="P19" s="81">
        <v>-27680</v>
      </c>
    </row>
    <row r="20" spans="2:16">
      <c r="B20" s="176"/>
      <c r="C20" s="178" t="s">
        <v>1507</v>
      </c>
      <c r="D20" s="30" t="s">
        <v>1323</v>
      </c>
      <c r="E20" s="81">
        <v>26140340</v>
      </c>
      <c r="F20" s="81">
        <v>40801</v>
      </c>
      <c r="G20" s="251">
        <v>1.2</v>
      </c>
      <c r="H20" s="81">
        <v>26189302</v>
      </c>
      <c r="I20" s="80">
        <v>6.7699999999999996E-2</v>
      </c>
      <c r="J20" s="81">
        <v>1934</v>
      </c>
      <c r="K20" s="80">
        <v>0.3548</v>
      </c>
      <c r="L20" s="81">
        <v>912</v>
      </c>
      <c r="M20" s="81">
        <v>14230440</v>
      </c>
      <c r="N20" s="80">
        <v>0.54339999999999999</v>
      </c>
      <c r="O20" s="81">
        <v>624341</v>
      </c>
      <c r="P20" s="81">
        <v>-823344</v>
      </c>
    </row>
    <row r="21" spans="2:16">
      <c r="B21" s="176"/>
      <c r="C21" s="175" t="s">
        <v>1508</v>
      </c>
      <c r="D21" s="30" t="s">
        <v>1324</v>
      </c>
      <c r="E21" s="81">
        <v>16585683</v>
      </c>
      <c r="F21" s="81">
        <v>8337</v>
      </c>
      <c r="G21" s="251">
        <v>1.0640000000000001</v>
      </c>
      <c r="H21" s="81">
        <v>16594554</v>
      </c>
      <c r="I21" s="80">
        <v>0.19989999999999999</v>
      </c>
      <c r="J21" s="81">
        <v>1329</v>
      </c>
      <c r="K21" s="80">
        <v>0.36609999999999998</v>
      </c>
      <c r="L21" s="81">
        <v>912</v>
      </c>
      <c r="M21" s="81">
        <v>13466886</v>
      </c>
      <c r="N21" s="80">
        <v>0.8115</v>
      </c>
      <c r="O21" s="81">
        <v>1212615</v>
      </c>
      <c r="P21" s="81">
        <v>-1746756</v>
      </c>
    </row>
    <row r="22" spans="2:16">
      <c r="B22" s="176"/>
      <c r="C22" s="178" t="s">
        <v>1509</v>
      </c>
      <c r="D22" s="30" t="s">
        <v>1325</v>
      </c>
      <c r="E22" s="81">
        <v>16387898</v>
      </c>
      <c r="F22" s="81"/>
      <c r="G22" s="251"/>
      <c r="H22" s="81">
        <v>16387898</v>
      </c>
      <c r="I22" s="80">
        <v>0.19650000000000001</v>
      </c>
      <c r="J22" s="81">
        <v>1302</v>
      </c>
      <c r="K22" s="80">
        <v>0.36659999999999998</v>
      </c>
      <c r="L22" s="81">
        <v>912</v>
      </c>
      <c r="M22" s="81">
        <v>13287992</v>
      </c>
      <c r="N22" s="80">
        <v>0.81079999999999997</v>
      </c>
      <c r="O22" s="81">
        <v>1180145</v>
      </c>
      <c r="P22" s="81">
        <v>-1741337</v>
      </c>
    </row>
    <row r="23" spans="2:16">
      <c r="B23" s="176"/>
      <c r="C23" s="178" t="s">
        <v>1510</v>
      </c>
      <c r="D23" s="30" t="s">
        <v>1327</v>
      </c>
      <c r="E23" s="81"/>
      <c r="F23" s="81"/>
      <c r="G23" s="251"/>
      <c r="H23" s="81"/>
      <c r="I23" s="80"/>
      <c r="J23" s="81"/>
      <c r="K23" s="80"/>
      <c r="L23" s="81"/>
      <c r="M23" s="81"/>
      <c r="N23" s="80"/>
      <c r="O23" s="81"/>
      <c r="P23" s="81"/>
    </row>
    <row r="24" spans="2:16">
      <c r="B24" s="176"/>
      <c r="C24" s="178" t="s">
        <v>1511</v>
      </c>
      <c r="D24" s="30" t="s">
        <v>1328</v>
      </c>
      <c r="E24" s="81">
        <v>197785</v>
      </c>
      <c r="F24" s="81">
        <v>8337</v>
      </c>
      <c r="G24" s="251">
        <v>1.0640000000000001</v>
      </c>
      <c r="H24" s="81">
        <v>206656</v>
      </c>
      <c r="I24" s="80">
        <v>0.47489999999999999</v>
      </c>
      <c r="J24" s="81">
        <v>27</v>
      </c>
      <c r="K24" s="80">
        <v>0.33079999999999998</v>
      </c>
      <c r="L24" s="81">
        <v>912</v>
      </c>
      <c r="M24" s="81">
        <v>178894</v>
      </c>
      <c r="N24" s="80">
        <v>0.86570000000000003</v>
      </c>
      <c r="O24" s="81">
        <v>32470</v>
      </c>
      <c r="P24" s="81">
        <v>-5419</v>
      </c>
    </row>
    <row r="25" spans="2:16">
      <c r="B25" s="177"/>
      <c r="C25" s="175" t="s">
        <v>1512</v>
      </c>
      <c r="D25" s="30" t="s">
        <v>1329</v>
      </c>
      <c r="E25" s="81">
        <v>9845265</v>
      </c>
      <c r="F25" s="81">
        <v>16564</v>
      </c>
      <c r="G25" s="251">
        <v>1.1952</v>
      </c>
      <c r="H25" s="81">
        <v>9865062</v>
      </c>
      <c r="I25" s="80">
        <v>1</v>
      </c>
      <c r="J25" s="81">
        <v>640</v>
      </c>
      <c r="K25" s="80">
        <v>0.45379999999999998</v>
      </c>
      <c r="L25" s="81">
        <v>912</v>
      </c>
      <c r="M25" s="81">
        <v>18069474</v>
      </c>
      <c r="N25" s="80">
        <v>1.8317000000000001</v>
      </c>
      <c r="O25" s="81">
        <v>3421107</v>
      </c>
      <c r="P25" s="81">
        <v>-3327745</v>
      </c>
    </row>
    <row r="26" spans="2:16" ht="14.7" customHeight="1">
      <c r="B26" s="280" t="s">
        <v>1866</v>
      </c>
      <c r="C26" s="280"/>
      <c r="D26" s="30" t="s">
        <v>1330</v>
      </c>
      <c r="E26" s="283">
        <v>884765138</v>
      </c>
      <c r="F26" s="283">
        <v>36924974</v>
      </c>
      <c r="G26" s="283">
        <v>1.0074000000000001</v>
      </c>
      <c r="H26" s="283">
        <v>921962271</v>
      </c>
      <c r="I26" s="310">
        <v>2.0899999999999998E-2</v>
      </c>
      <c r="J26" s="283">
        <v>57590</v>
      </c>
      <c r="K26" s="310">
        <v>0.32250000000000001</v>
      </c>
      <c r="L26" s="283">
        <v>912</v>
      </c>
      <c r="M26" s="283">
        <v>196342894</v>
      </c>
      <c r="N26" s="310">
        <v>0.21299999999999999</v>
      </c>
      <c r="O26" s="283">
        <v>6721939</v>
      </c>
      <c r="P26" s="283">
        <v>-7050243</v>
      </c>
    </row>
    <row r="27" spans="2:16">
      <c r="N27" s="425"/>
    </row>
    <row r="28" spans="2:16">
      <c r="B28" s="407"/>
    </row>
  </sheetData>
  <mergeCells count="1">
    <mergeCell ref="B2:P2"/>
  </mergeCells>
  <pageMargins left="0.70866141732283472" right="0.70866141732283472" top="0.74803149606299213" bottom="0.74803149606299213" header="0.31496062992125984" footer="0.31496062992125984"/>
  <pageSetup paperSize="9" scale="57" fitToHeight="0" orientation="landscape" r:id="rId1"/>
  <headerFooter>
    <oddHeader>&amp;CEN
Annex XXI</oddHeader>
    <oddFooter>&amp;C&amp;"Calibri"&amp;11&amp;K000000&amp;P_x000D_&amp;1#&amp;"Calibri"&amp;10&amp;K000000 Internal Information</oddFooter>
  </headerFooter>
  <ignoredErrors>
    <ignoredError sqref="D9:D26"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36">
    <tabColor rgb="FFFFFFFF"/>
    <pageSetUpPr fitToPage="1"/>
  </sheetPr>
  <dimension ref="B1:P28"/>
  <sheetViews>
    <sheetView showRowColHeaders="0" workbookViewId="0">
      <selection activeCell="B18" sqref="B18"/>
    </sheetView>
  </sheetViews>
  <sheetFormatPr defaultColWidth="9.33203125" defaultRowHeight="14.4"/>
  <cols>
    <col min="1" max="1" width="2.5546875" style="342" customWidth="1"/>
    <col min="2" max="2" width="17.33203125" style="342" customWidth="1"/>
    <col min="3" max="3" width="29.6640625" style="342" customWidth="1"/>
    <col min="4" max="4" width="6" style="342" bestFit="1" customWidth="1"/>
    <col min="5" max="5" width="14.6640625" style="342" bestFit="1" customWidth="1"/>
    <col min="6" max="7" width="14.33203125" style="342" customWidth="1"/>
    <col min="8" max="8" width="14.6640625" style="342" bestFit="1" customWidth="1"/>
    <col min="9" max="16" width="14.33203125" style="342" customWidth="1"/>
    <col min="17" max="16384" width="9.33203125" style="342"/>
  </cols>
  <sheetData>
    <row r="1" spans="2:16" ht="10.199999999999999" customHeight="1">
      <c r="O1" s="347"/>
    </row>
    <row r="2" spans="2:16" ht="28.2" customHeight="1">
      <c r="B2" s="715" t="s">
        <v>1492</v>
      </c>
      <c r="C2" s="716"/>
      <c r="D2" s="716"/>
      <c r="E2" s="716"/>
      <c r="F2" s="716"/>
      <c r="G2" s="716"/>
      <c r="H2" s="716"/>
      <c r="I2" s="716"/>
      <c r="J2" s="716"/>
      <c r="K2" s="716"/>
      <c r="L2" s="716"/>
      <c r="M2" s="716"/>
      <c r="N2" s="716"/>
      <c r="O2" s="716"/>
      <c r="P2" s="716"/>
    </row>
    <row r="3" spans="2:16" ht="14.7" customHeight="1">
      <c r="B3" s="388"/>
    </row>
    <row r="4" spans="2:16">
      <c r="B4" s="280" t="s">
        <v>1494</v>
      </c>
      <c r="C4" s="314" t="s">
        <v>2488</v>
      </c>
      <c r="D4" s="351"/>
    </row>
    <row r="6" spans="2:16">
      <c r="B6" s="370"/>
    </row>
    <row r="7" spans="2:16" ht="72">
      <c r="B7" s="315" t="s">
        <v>1490</v>
      </c>
      <c r="C7" s="280" t="s">
        <v>1495</v>
      </c>
      <c r="D7" s="280"/>
      <c r="E7" s="315" t="s">
        <v>1438</v>
      </c>
      <c r="F7" s="315" t="s">
        <v>1439</v>
      </c>
      <c r="G7" s="315" t="s">
        <v>1440</v>
      </c>
      <c r="H7" s="315" t="s">
        <v>1441</v>
      </c>
      <c r="I7" s="315" t="s">
        <v>1442</v>
      </c>
      <c r="J7" s="315" t="s">
        <v>1443</v>
      </c>
      <c r="K7" s="315" t="s">
        <v>1444</v>
      </c>
      <c r="L7" s="315" t="s">
        <v>1445</v>
      </c>
      <c r="M7" s="315" t="s">
        <v>1446</v>
      </c>
      <c r="N7" s="315" t="s">
        <v>1447</v>
      </c>
      <c r="O7" s="315" t="s">
        <v>1448</v>
      </c>
      <c r="P7" s="315" t="s">
        <v>1449</v>
      </c>
    </row>
    <row r="8" spans="2:16">
      <c r="B8" s="333"/>
      <c r="C8" s="334"/>
      <c r="D8" s="32" t="s">
        <v>503</v>
      </c>
      <c r="E8" s="31" t="s">
        <v>504</v>
      </c>
      <c r="F8" s="31" t="s">
        <v>505</v>
      </c>
      <c r="G8" s="31" t="s">
        <v>506</v>
      </c>
      <c r="H8" s="31" t="s">
        <v>527</v>
      </c>
      <c r="I8" s="31" t="s">
        <v>528</v>
      </c>
      <c r="J8" s="31" t="s">
        <v>590</v>
      </c>
      <c r="K8" s="31" t="s">
        <v>592</v>
      </c>
      <c r="L8" s="31" t="s">
        <v>704</v>
      </c>
      <c r="M8" s="31" t="s">
        <v>1028</v>
      </c>
      <c r="N8" s="31" t="s">
        <v>1029</v>
      </c>
      <c r="O8" s="31" t="s">
        <v>1030</v>
      </c>
      <c r="P8" s="31" t="s">
        <v>1031</v>
      </c>
    </row>
    <row r="9" spans="2:16">
      <c r="B9" s="335"/>
      <c r="C9" s="336" t="s">
        <v>1496</v>
      </c>
      <c r="D9" s="30" t="s">
        <v>1304</v>
      </c>
      <c r="E9" s="81">
        <v>468844496</v>
      </c>
      <c r="F9" s="81">
        <v>45159466</v>
      </c>
      <c r="G9" s="251">
        <v>1.0318000000000001</v>
      </c>
      <c r="H9" s="81">
        <v>515441064</v>
      </c>
      <c r="I9" s="80">
        <v>6.9999999999999999E-4</v>
      </c>
      <c r="J9" s="81">
        <v>7569</v>
      </c>
      <c r="K9" s="80">
        <v>0.30099999999999999</v>
      </c>
      <c r="L9" s="81">
        <v>912</v>
      </c>
      <c r="M9" s="81">
        <v>22314254</v>
      </c>
      <c r="N9" s="251">
        <v>4.3299999999999998E-2</v>
      </c>
      <c r="O9" s="81">
        <v>102012</v>
      </c>
      <c r="P9" s="81">
        <v>-25729</v>
      </c>
    </row>
    <row r="10" spans="2:16">
      <c r="B10" s="176"/>
      <c r="C10" s="178" t="s">
        <v>1497</v>
      </c>
      <c r="D10" s="30" t="s">
        <v>1306</v>
      </c>
      <c r="E10" s="81">
        <v>413936270</v>
      </c>
      <c r="F10" s="81">
        <v>37185696</v>
      </c>
      <c r="G10" s="251">
        <v>1.0331999999999999</v>
      </c>
      <c r="H10" s="81">
        <v>452357424</v>
      </c>
      <c r="I10" s="80">
        <v>5.9999999999999995E-4</v>
      </c>
      <c r="J10" s="81">
        <v>5871</v>
      </c>
      <c r="K10" s="80">
        <v>0.30109999999999998</v>
      </c>
      <c r="L10" s="81">
        <v>912</v>
      </c>
      <c r="M10" s="81">
        <v>17576187</v>
      </c>
      <c r="N10" s="251">
        <v>3.8899999999999997E-2</v>
      </c>
      <c r="O10" s="81">
        <v>78787</v>
      </c>
      <c r="P10" s="81">
        <v>-20641</v>
      </c>
    </row>
    <row r="11" spans="2:16">
      <c r="B11" s="176"/>
      <c r="C11" s="178" t="s">
        <v>1498</v>
      </c>
      <c r="D11" s="30" t="s">
        <v>1308</v>
      </c>
      <c r="E11" s="81">
        <v>54908225</v>
      </c>
      <c r="F11" s="81">
        <v>7973770</v>
      </c>
      <c r="G11" s="251">
        <v>1.0253000000000001</v>
      </c>
      <c r="H11" s="81">
        <v>63083639</v>
      </c>
      <c r="I11" s="80">
        <v>1.1999999999999999E-3</v>
      </c>
      <c r="J11" s="81">
        <v>1698</v>
      </c>
      <c r="K11" s="80">
        <v>0.30070000000000002</v>
      </c>
      <c r="L11" s="81">
        <v>912</v>
      </c>
      <c r="M11" s="81">
        <v>4738067</v>
      </c>
      <c r="N11" s="251">
        <v>7.51E-2</v>
      </c>
      <c r="O11" s="81">
        <v>23225</v>
      </c>
      <c r="P11" s="81">
        <v>-5087</v>
      </c>
    </row>
    <row r="12" spans="2:16">
      <c r="B12" s="176"/>
      <c r="C12" s="175" t="s">
        <v>1499</v>
      </c>
      <c r="D12" s="30" t="s">
        <v>1310</v>
      </c>
      <c r="E12" s="81">
        <v>363566000</v>
      </c>
      <c r="F12" s="81">
        <v>51459045</v>
      </c>
      <c r="G12" s="251">
        <v>1.0586</v>
      </c>
      <c r="H12" s="81">
        <v>418038267</v>
      </c>
      <c r="I12" s="80">
        <v>1.9E-3</v>
      </c>
      <c r="J12" s="81">
        <v>6539</v>
      </c>
      <c r="K12" s="80">
        <v>0.30990000000000001</v>
      </c>
      <c r="L12" s="81">
        <v>912</v>
      </c>
      <c r="M12" s="81">
        <v>38966961</v>
      </c>
      <c r="N12" s="251">
        <v>9.3200000000000005E-2</v>
      </c>
      <c r="O12" s="81">
        <v>252516</v>
      </c>
      <c r="P12" s="81">
        <v>-41676</v>
      </c>
    </row>
    <row r="13" spans="2:16">
      <c r="B13" s="176"/>
      <c r="C13" s="175" t="s">
        <v>1500</v>
      </c>
      <c r="D13" s="30" t="s">
        <v>1312</v>
      </c>
      <c r="E13" s="81">
        <v>418444869</v>
      </c>
      <c r="F13" s="81">
        <v>53549062</v>
      </c>
      <c r="G13" s="251">
        <v>1.0517000000000001</v>
      </c>
      <c r="H13" s="81">
        <v>474762350</v>
      </c>
      <c r="I13" s="80">
        <v>4.3E-3</v>
      </c>
      <c r="J13" s="81">
        <v>9824</v>
      </c>
      <c r="K13" s="80">
        <v>0.30819999999999997</v>
      </c>
      <c r="L13" s="81">
        <v>912</v>
      </c>
      <c r="M13" s="81">
        <v>76655972</v>
      </c>
      <c r="N13" s="251">
        <v>0.1615</v>
      </c>
      <c r="O13" s="81">
        <v>631362</v>
      </c>
      <c r="P13" s="81">
        <v>-202116</v>
      </c>
    </row>
    <row r="14" spans="2:16">
      <c r="B14" s="176"/>
      <c r="C14" s="175" t="s">
        <v>1501</v>
      </c>
      <c r="D14" s="30" t="s">
        <v>1314</v>
      </c>
      <c r="E14" s="81">
        <v>173067344</v>
      </c>
      <c r="F14" s="81">
        <v>17240231</v>
      </c>
      <c r="G14" s="251">
        <v>1.054</v>
      </c>
      <c r="H14" s="81">
        <v>191239017</v>
      </c>
      <c r="I14" s="80">
        <v>6.1000000000000004E-3</v>
      </c>
      <c r="J14" s="81">
        <v>2298</v>
      </c>
      <c r="K14" s="80">
        <v>0.30059999999999998</v>
      </c>
      <c r="L14" s="81">
        <v>912</v>
      </c>
      <c r="M14" s="81">
        <v>35695620</v>
      </c>
      <c r="N14" s="251">
        <v>0.1867</v>
      </c>
      <c r="O14" s="81">
        <v>347940</v>
      </c>
      <c r="P14" s="81">
        <v>-51667</v>
      </c>
    </row>
    <row r="15" spans="2:16">
      <c r="B15" s="176"/>
      <c r="C15" s="175" t="s">
        <v>1502</v>
      </c>
      <c r="D15" s="30" t="s">
        <v>1316</v>
      </c>
      <c r="E15" s="81">
        <v>440213251</v>
      </c>
      <c r="F15" s="81">
        <v>55342712</v>
      </c>
      <c r="G15" s="251">
        <v>1.0529999999999999</v>
      </c>
      <c r="H15" s="81">
        <v>498489696</v>
      </c>
      <c r="I15" s="80">
        <v>1.46E-2</v>
      </c>
      <c r="J15" s="81">
        <v>8581</v>
      </c>
      <c r="K15" s="80">
        <v>0.30680000000000002</v>
      </c>
      <c r="L15" s="81">
        <v>912</v>
      </c>
      <c r="M15" s="81">
        <v>136452676</v>
      </c>
      <c r="N15" s="251">
        <v>0.2737</v>
      </c>
      <c r="O15" s="81">
        <v>2227352</v>
      </c>
      <c r="P15" s="81">
        <v>-700903</v>
      </c>
    </row>
    <row r="16" spans="2:16">
      <c r="B16" s="176"/>
      <c r="C16" s="178" t="s">
        <v>1503</v>
      </c>
      <c r="D16" s="30" t="s">
        <v>1318</v>
      </c>
      <c r="E16" s="81">
        <v>296514177</v>
      </c>
      <c r="F16" s="81">
        <v>40374924</v>
      </c>
      <c r="G16" s="251">
        <v>1.0532999999999999</v>
      </c>
      <c r="H16" s="81">
        <v>339042176</v>
      </c>
      <c r="I16" s="80">
        <v>1.1599999999999999E-2</v>
      </c>
      <c r="J16" s="81">
        <v>5925</v>
      </c>
      <c r="K16" s="80">
        <v>0.30630000000000002</v>
      </c>
      <c r="L16" s="81">
        <v>912</v>
      </c>
      <c r="M16" s="81">
        <v>86609899</v>
      </c>
      <c r="N16" s="251">
        <v>0.2555</v>
      </c>
      <c r="O16" s="81">
        <v>1203080</v>
      </c>
      <c r="P16" s="81">
        <v>-343351</v>
      </c>
    </row>
    <row r="17" spans="2:16">
      <c r="B17" s="176"/>
      <c r="C17" s="178" t="s">
        <v>1504</v>
      </c>
      <c r="D17" s="30" t="s">
        <v>1320</v>
      </c>
      <c r="E17" s="81">
        <v>143699074</v>
      </c>
      <c r="F17" s="81">
        <v>14967787</v>
      </c>
      <c r="G17" s="251">
        <v>1.0522</v>
      </c>
      <c r="H17" s="81">
        <v>159447520</v>
      </c>
      <c r="I17" s="80">
        <v>2.0799999999999999E-2</v>
      </c>
      <c r="J17" s="81">
        <v>2656</v>
      </c>
      <c r="K17" s="80">
        <v>0.30790000000000001</v>
      </c>
      <c r="L17" s="81">
        <v>912</v>
      </c>
      <c r="M17" s="81">
        <v>49842777</v>
      </c>
      <c r="N17" s="251">
        <v>0.31259999999999999</v>
      </c>
      <c r="O17" s="81">
        <v>1024272</v>
      </c>
      <c r="P17" s="81">
        <v>-357552</v>
      </c>
    </row>
    <row r="18" spans="2:16">
      <c r="B18" s="176"/>
      <c r="C18" s="175" t="s">
        <v>1505</v>
      </c>
      <c r="D18" s="30" t="s">
        <v>1321</v>
      </c>
      <c r="E18" s="81">
        <v>57637359</v>
      </c>
      <c r="F18" s="81">
        <v>5319964</v>
      </c>
      <c r="G18" s="251">
        <v>1.0719000000000001</v>
      </c>
      <c r="H18" s="81">
        <v>63339749</v>
      </c>
      <c r="I18" s="80">
        <v>5.57E-2</v>
      </c>
      <c r="J18" s="81">
        <v>1723</v>
      </c>
      <c r="K18" s="80">
        <v>0.31009999999999999</v>
      </c>
      <c r="L18" s="81">
        <v>912</v>
      </c>
      <c r="M18" s="81">
        <v>23791777</v>
      </c>
      <c r="N18" s="251">
        <v>0.37559999999999999</v>
      </c>
      <c r="O18" s="81">
        <v>1096935</v>
      </c>
      <c r="P18" s="81">
        <v>-622639</v>
      </c>
    </row>
    <row r="19" spans="2:16">
      <c r="B19" s="176"/>
      <c r="C19" s="178" t="s">
        <v>1506</v>
      </c>
      <c r="D19" s="30" t="s">
        <v>1322</v>
      </c>
      <c r="E19" s="81">
        <v>17766444</v>
      </c>
      <c r="F19" s="81">
        <v>3144891</v>
      </c>
      <c r="G19" s="251">
        <v>1.0569</v>
      </c>
      <c r="H19" s="81">
        <v>21090400</v>
      </c>
      <c r="I19" s="80">
        <v>4.3700000000000003E-2</v>
      </c>
      <c r="J19" s="81">
        <v>316</v>
      </c>
      <c r="K19" s="80">
        <v>0.30309999999999998</v>
      </c>
      <c r="L19" s="81">
        <v>912</v>
      </c>
      <c r="M19" s="81">
        <v>7096433</v>
      </c>
      <c r="N19" s="251">
        <v>0.33650000000000002</v>
      </c>
      <c r="O19" s="81">
        <v>279319</v>
      </c>
      <c r="P19" s="81">
        <v>-85438</v>
      </c>
    </row>
    <row r="20" spans="2:16">
      <c r="B20" s="176"/>
      <c r="C20" s="178" t="s">
        <v>1507</v>
      </c>
      <c r="D20" s="30" t="s">
        <v>1323</v>
      </c>
      <c r="E20" s="81">
        <v>39870915</v>
      </c>
      <c r="F20" s="81">
        <v>2175073</v>
      </c>
      <c r="G20" s="251">
        <v>1.0934999999999999</v>
      </c>
      <c r="H20" s="81">
        <v>42249349</v>
      </c>
      <c r="I20" s="80">
        <v>6.1699999999999998E-2</v>
      </c>
      <c r="J20" s="81">
        <v>1407</v>
      </c>
      <c r="K20" s="80">
        <v>0.31359999999999999</v>
      </c>
      <c r="L20" s="81">
        <v>912</v>
      </c>
      <c r="M20" s="81">
        <v>16695344</v>
      </c>
      <c r="N20" s="251">
        <v>0.3952</v>
      </c>
      <c r="O20" s="81">
        <v>817616</v>
      </c>
      <c r="P20" s="81">
        <v>-537200</v>
      </c>
    </row>
    <row r="21" spans="2:16">
      <c r="B21" s="176"/>
      <c r="C21" s="175" t="s">
        <v>1508</v>
      </c>
      <c r="D21" s="30" t="s">
        <v>1324</v>
      </c>
      <c r="E21" s="81">
        <v>46424283</v>
      </c>
      <c r="F21" s="81">
        <v>3257770</v>
      </c>
      <c r="G21" s="251">
        <v>1.0609</v>
      </c>
      <c r="H21" s="81">
        <v>49880351</v>
      </c>
      <c r="I21" s="80">
        <v>0.23630000000000001</v>
      </c>
      <c r="J21" s="81">
        <v>1328</v>
      </c>
      <c r="K21" s="80">
        <v>0.31080000000000002</v>
      </c>
      <c r="L21" s="81">
        <v>912</v>
      </c>
      <c r="M21" s="81">
        <v>25616721</v>
      </c>
      <c r="N21" s="251">
        <v>0.51359999999999995</v>
      </c>
      <c r="O21" s="81">
        <v>3719888</v>
      </c>
      <c r="P21" s="81">
        <v>-1312628</v>
      </c>
    </row>
    <row r="22" spans="2:16">
      <c r="B22" s="176"/>
      <c r="C22" s="178" t="s">
        <v>1509</v>
      </c>
      <c r="D22" s="30" t="s">
        <v>1325</v>
      </c>
      <c r="E22" s="81">
        <v>31270043</v>
      </c>
      <c r="F22" s="81">
        <v>3063643</v>
      </c>
      <c r="G22" s="251">
        <v>1.0521</v>
      </c>
      <c r="H22" s="81">
        <v>34493159</v>
      </c>
      <c r="I22" s="80">
        <v>0.1298</v>
      </c>
      <c r="J22" s="81">
        <v>708</v>
      </c>
      <c r="K22" s="80">
        <v>0.30719999999999997</v>
      </c>
      <c r="L22" s="81">
        <v>912</v>
      </c>
      <c r="M22" s="81">
        <v>15832674</v>
      </c>
      <c r="N22" s="251">
        <v>0.45900000000000002</v>
      </c>
      <c r="O22" s="81">
        <v>1389111</v>
      </c>
      <c r="P22" s="81">
        <v>-710595</v>
      </c>
    </row>
    <row r="23" spans="2:16">
      <c r="B23" s="176"/>
      <c r="C23" s="178" t="s">
        <v>1510</v>
      </c>
      <c r="D23" s="30" t="s">
        <v>1327</v>
      </c>
      <c r="E23" s="81"/>
      <c r="F23" s="81"/>
      <c r="G23" s="251"/>
      <c r="H23" s="81"/>
      <c r="I23" s="80"/>
      <c r="J23" s="81"/>
      <c r="K23" s="80"/>
      <c r="L23" s="81"/>
      <c r="M23" s="81"/>
      <c r="N23" s="251"/>
      <c r="O23" s="81"/>
      <c r="P23" s="81"/>
    </row>
    <row r="24" spans="2:16">
      <c r="B24" s="176"/>
      <c r="C24" s="178" t="s">
        <v>1511</v>
      </c>
      <c r="D24" s="30" t="s">
        <v>1328</v>
      </c>
      <c r="E24" s="81">
        <v>15154240</v>
      </c>
      <c r="F24" s="81">
        <v>194127</v>
      </c>
      <c r="G24" s="251">
        <v>1.2</v>
      </c>
      <c r="H24" s="81">
        <v>15387192</v>
      </c>
      <c r="I24" s="80">
        <v>0.47489999999999999</v>
      </c>
      <c r="J24" s="81">
        <v>620</v>
      </c>
      <c r="K24" s="80">
        <v>0.31900000000000001</v>
      </c>
      <c r="L24" s="81">
        <v>912</v>
      </c>
      <c r="M24" s="81">
        <v>9784047</v>
      </c>
      <c r="N24" s="251">
        <v>0.63590000000000002</v>
      </c>
      <c r="O24" s="81">
        <v>2330778</v>
      </c>
      <c r="P24" s="81">
        <v>-602033</v>
      </c>
    </row>
    <row r="25" spans="2:16">
      <c r="B25" s="177"/>
      <c r="C25" s="175" t="s">
        <v>1512</v>
      </c>
      <c r="D25" s="30" t="s">
        <v>1329</v>
      </c>
      <c r="E25" s="81">
        <v>26432384</v>
      </c>
      <c r="F25" s="81">
        <v>1644238</v>
      </c>
      <c r="G25" s="251">
        <v>1.0187999999999999</v>
      </c>
      <c r="H25" s="81">
        <v>28107481</v>
      </c>
      <c r="I25" s="80">
        <v>1</v>
      </c>
      <c r="J25" s="81">
        <v>686</v>
      </c>
      <c r="K25" s="80">
        <v>0.53839999999999999</v>
      </c>
      <c r="L25" s="81">
        <v>912</v>
      </c>
      <c r="M25" s="81">
        <v>24631783</v>
      </c>
      <c r="N25" s="251">
        <v>0.87629999999999997</v>
      </c>
      <c r="O25" s="81">
        <v>13936515</v>
      </c>
      <c r="P25" s="81">
        <v>-16185398</v>
      </c>
    </row>
    <row r="26" spans="2:16" ht="14.7" customHeight="1">
      <c r="B26" s="717" t="str">
        <f>"Total " &amp; C4</f>
        <v>Total Memo item: Retail - Other SME</v>
      </c>
      <c r="C26" s="725"/>
      <c r="D26" s="30" t="s">
        <v>1330</v>
      </c>
      <c r="E26" s="283">
        <v>1994629985</v>
      </c>
      <c r="F26" s="283">
        <v>232972488</v>
      </c>
      <c r="G26" s="283">
        <v>1.0502</v>
      </c>
      <c r="H26" s="283">
        <v>2239297974</v>
      </c>
      <c r="I26" s="283">
        <v>2.46E-2</v>
      </c>
      <c r="J26" s="283">
        <v>38548</v>
      </c>
      <c r="K26" s="283">
        <v>0.30890000000000001</v>
      </c>
      <c r="L26" s="283">
        <v>912</v>
      </c>
      <c r="M26" s="283">
        <v>384125764</v>
      </c>
      <c r="N26" s="283">
        <v>0.17150000000000001</v>
      </c>
      <c r="O26" s="283">
        <v>22314520</v>
      </c>
      <c r="P26" s="283">
        <v>-19142754</v>
      </c>
    </row>
    <row r="28" spans="2:16">
      <c r="B28" s="407"/>
    </row>
  </sheetData>
  <mergeCells count="2">
    <mergeCell ref="B2:P2"/>
    <mergeCell ref="B26:C26"/>
  </mergeCells>
  <pageMargins left="0.70866141732283472" right="0.70866141732283472" top="0.74803149606299213" bottom="0.74803149606299213" header="0.31496062992125984" footer="0.31496062992125984"/>
  <pageSetup paperSize="9" scale="57" fitToHeight="0" orientation="landscape" r:id="rId1"/>
  <headerFooter>
    <oddHeader>&amp;CEN
Annex XXI</oddHeader>
    <oddFooter>&amp;C&amp;"Calibri"&amp;11&amp;K000000&amp;P_x000D_&amp;1#&amp;"Calibri"&amp;10&amp;K000000 Internal Information</oddFooter>
  </headerFooter>
  <ignoredErrors>
    <ignoredError sqref="D9:D26"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46">
    <tabColor rgb="FFFFFFFF"/>
    <pageSetUpPr fitToPage="1"/>
  </sheetPr>
  <dimension ref="B1:P28"/>
  <sheetViews>
    <sheetView showRowColHeaders="0" workbookViewId="0">
      <selection activeCell="B18" sqref="B18"/>
    </sheetView>
  </sheetViews>
  <sheetFormatPr defaultColWidth="9.33203125" defaultRowHeight="14.4"/>
  <cols>
    <col min="1" max="1" width="2.5546875" style="342" customWidth="1"/>
    <col min="2" max="2" width="17.33203125" style="342" customWidth="1"/>
    <col min="3" max="3" width="31.6640625" style="342" customWidth="1"/>
    <col min="4" max="4" width="6" style="342" bestFit="1" customWidth="1"/>
    <col min="5" max="5" width="15.33203125" style="342" bestFit="1" customWidth="1"/>
    <col min="6" max="7" width="14.33203125" style="342" customWidth="1"/>
    <col min="8" max="8" width="15.33203125" style="342" bestFit="1" customWidth="1"/>
    <col min="9" max="16" width="14.33203125" style="342" customWidth="1"/>
    <col min="17" max="16384" width="9.33203125" style="342"/>
  </cols>
  <sheetData>
    <row r="1" spans="2:16" ht="10.199999999999999" customHeight="1">
      <c r="O1" s="347"/>
    </row>
    <row r="2" spans="2:16" ht="28.2" customHeight="1">
      <c r="B2" s="715" t="s">
        <v>1492</v>
      </c>
      <c r="C2" s="716"/>
      <c r="D2" s="716"/>
      <c r="E2" s="716"/>
      <c r="F2" s="716"/>
      <c r="G2" s="716"/>
      <c r="H2" s="716"/>
      <c r="I2" s="716"/>
      <c r="J2" s="716"/>
      <c r="K2" s="716"/>
      <c r="L2" s="716"/>
      <c r="M2" s="716"/>
      <c r="N2" s="716"/>
      <c r="O2" s="716"/>
      <c r="P2" s="716"/>
    </row>
    <row r="3" spans="2:16" ht="14.7" customHeight="1">
      <c r="B3" s="388"/>
    </row>
    <row r="4" spans="2:16" ht="28.8">
      <c r="B4" s="280" t="s">
        <v>1494</v>
      </c>
      <c r="C4" s="314" t="s">
        <v>2489</v>
      </c>
      <c r="D4" s="351"/>
    </row>
    <row r="6" spans="2:16">
      <c r="B6" s="370"/>
    </row>
    <row r="7" spans="2:16" ht="72">
      <c r="B7" s="280" t="s">
        <v>1490</v>
      </c>
      <c r="C7" s="280" t="s">
        <v>1495</v>
      </c>
      <c r="D7" s="280"/>
      <c r="E7" s="315" t="s">
        <v>1438</v>
      </c>
      <c r="F7" s="315" t="s">
        <v>1439</v>
      </c>
      <c r="G7" s="315" t="s">
        <v>1440</v>
      </c>
      <c r="H7" s="315" t="s">
        <v>1441</v>
      </c>
      <c r="I7" s="315" t="s">
        <v>1442</v>
      </c>
      <c r="J7" s="315" t="s">
        <v>1443</v>
      </c>
      <c r="K7" s="315" t="s">
        <v>1444</v>
      </c>
      <c r="L7" s="315" t="s">
        <v>1445</v>
      </c>
      <c r="M7" s="315" t="s">
        <v>1446</v>
      </c>
      <c r="N7" s="315" t="s">
        <v>1447</v>
      </c>
      <c r="O7" s="315" t="s">
        <v>1448</v>
      </c>
      <c r="P7" s="315" t="s">
        <v>1449</v>
      </c>
    </row>
    <row r="8" spans="2:16">
      <c r="B8" s="333"/>
      <c r="C8" s="334"/>
      <c r="D8" s="32" t="s">
        <v>503</v>
      </c>
      <c r="E8" s="31" t="s">
        <v>504</v>
      </c>
      <c r="F8" s="31" t="s">
        <v>505</v>
      </c>
      <c r="G8" s="31" t="s">
        <v>506</v>
      </c>
      <c r="H8" s="31" t="s">
        <v>527</v>
      </c>
      <c r="I8" s="31" t="s">
        <v>528</v>
      </c>
      <c r="J8" s="31" t="s">
        <v>590</v>
      </c>
      <c r="K8" s="31" t="s">
        <v>592</v>
      </c>
      <c r="L8" s="31" t="s">
        <v>704</v>
      </c>
      <c r="M8" s="31" t="s">
        <v>1028</v>
      </c>
      <c r="N8" s="31" t="s">
        <v>1029</v>
      </c>
      <c r="O8" s="31" t="s">
        <v>1030</v>
      </c>
      <c r="P8" s="31" t="s">
        <v>1031</v>
      </c>
    </row>
    <row r="9" spans="2:16">
      <c r="B9" s="335"/>
      <c r="C9" s="336" t="s">
        <v>1496</v>
      </c>
      <c r="D9" s="30" t="s">
        <v>1304</v>
      </c>
      <c r="E9" s="81">
        <v>22341294790</v>
      </c>
      <c r="F9" s="81">
        <v>708841470</v>
      </c>
      <c r="G9" s="251">
        <v>1.0016</v>
      </c>
      <c r="H9" s="81">
        <v>23024135910</v>
      </c>
      <c r="I9" s="80">
        <v>6.9999999999999999E-4</v>
      </c>
      <c r="J9" s="81">
        <v>163426</v>
      </c>
      <c r="K9" s="80">
        <v>0.108</v>
      </c>
      <c r="L9" s="81">
        <v>912</v>
      </c>
      <c r="M9" s="81">
        <v>453239313</v>
      </c>
      <c r="N9" s="251">
        <v>1.9699999999999999E-2</v>
      </c>
      <c r="O9" s="81">
        <v>1810594</v>
      </c>
      <c r="P9" s="81">
        <v>-754998</v>
      </c>
    </row>
    <row r="10" spans="2:16">
      <c r="B10" s="176"/>
      <c r="C10" s="178" t="s">
        <v>1497</v>
      </c>
      <c r="D10" s="30" t="s">
        <v>1306</v>
      </c>
      <c r="E10" s="81">
        <v>17538808333</v>
      </c>
      <c r="F10" s="81">
        <v>394448050</v>
      </c>
      <c r="G10" s="251">
        <v>1.0026999999999999</v>
      </c>
      <c r="H10" s="81">
        <v>17921762471</v>
      </c>
      <c r="I10" s="80">
        <v>5.9999999999999995E-4</v>
      </c>
      <c r="J10" s="81">
        <v>132121</v>
      </c>
      <c r="K10" s="80">
        <v>0.10730000000000001</v>
      </c>
      <c r="L10" s="81">
        <v>912</v>
      </c>
      <c r="M10" s="81">
        <v>284341206</v>
      </c>
      <c r="N10" s="251">
        <v>1.5900000000000001E-2</v>
      </c>
      <c r="O10" s="81">
        <v>1046840</v>
      </c>
      <c r="P10" s="81">
        <v>-298203</v>
      </c>
    </row>
    <row r="11" spans="2:16">
      <c r="B11" s="176"/>
      <c r="C11" s="178" t="s">
        <v>1498</v>
      </c>
      <c r="D11" s="30" t="s">
        <v>1308</v>
      </c>
      <c r="E11" s="81">
        <v>4802486457</v>
      </c>
      <c r="F11" s="81">
        <v>314393420</v>
      </c>
      <c r="G11" s="251">
        <v>1.0002</v>
      </c>
      <c r="H11" s="81">
        <v>5102373439</v>
      </c>
      <c r="I11" s="80">
        <v>1.2999999999999999E-3</v>
      </c>
      <c r="J11" s="81">
        <v>31305</v>
      </c>
      <c r="K11" s="80">
        <v>0.11070000000000001</v>
      </c>
      <c r="L11" s="81">
        <v>912</v>
      </c>
      <c r="M11" s="81">
        <v>168898106</v>
      </c>
      <c r="N11" s="251">
        <v>3.3099999999999997E-2</v>
      </c>
      <c r="O11" s="81">
        <v>763753</v>
      </c>
      <c r="P11" s="81">
        <v>-456795</v>
      </c>
    </row>
    <row r="12" spans="2:16">
      <c r="B12" s="176"/>
      <c r="C12" s="175" t="s">
        <v>1499</v>
      </c>
      <c r="D12" s="30" t="s">
        <v>1310</v>
      </c>
      <c r="E12" s="81">
        <v>1077218</v>
      </c>
      <c r="F12" s="81"/>
      <c r="G12" s="251"/>
      <c r="H12" s="81">
        <v>1077218</v>
      </c>
      <c r="I12" s="80">
        <v>2.3999999999999998E-3</v>
      </c>
      <c r="J12" s="81">
        <v>10</v>
      </c>
      <c r="K12" s="80">
        <v>0.27139999999999997</v>
      </c>
      <c r="L12" s="81">
        <v>912</v>
      </c>
      <c r="M12" s="81">
        <v>133932</v>
      </c>
      <c r="N12" s="251">
        <v>0.12429999999999999</v>
      </c>
      <c r="O12" s="81">
        <v>702</v>
      </c>
      <c r="P12" s="81">
        <v>-70</v>
      </c>
    </row>
    <row r="13" spans="2:16">
      <c r="B13" s="176"/>
      <c r="C13" s="175" t="s">
        <v>1500</v>
      </c>
      <c r="D13" s="30" t="s">
        <v>1312</v>
      </c>
      <c r="E13" s="81">
        <v>2301583696</v>
      </c>
      <c r="F13" s="81">
        <v>150431039</v>
      </c>
      <c r="G13" s="251">
        <v>1.0002</v>
      </c>
      <c r="H13" s="81">
        <v>2429226370</v>
      </c>
      <c r="I13" s="80">
        <v>3.0000000000000001E-3</v>
      </c>
      <c r="J13" s="81">
        <v>15391</v>
      </c>
      <c r="K13" s="80">
        <v>0.1172</v>
      </c>
      <c r="L13" s="81">
        <v>912</v>
      </c>
      <c r="M13" s="81">
        <v>160505969</v>
      </c>
      <c r="N13" s="251">
        <v>6.6100000000000006E-2</v>
      </c>
      <c r="O13" s="81">
        <v>908668</v>
      </c>
      <c r="P13" s="81">
        <v>-747672</v>
      </c>
    </row>
    <row r="14" spans="2:16">
      <c r="B14" s="176"/>
      <c r="C14" s="175" t="s">
        <v>1501</v>
      </c>
      <c r="D14" s="30" t="s">
        <v>1314</v>
      </c>
      <c r="E14" s="81">
        <v>675461420</v>
      </c>
      <c r="F14" s="81">
        <v>291585</v>
      </c>
      <c r="G14" s="251">
        <v>1</v>
      </c>
      <c r="H14" s="81">
        <v>645361045</v>
      </c>
      <c r="I14" s="80">
        <v>5.1000000000000004E-3</v>
      </c>
      <c r="J14" s="81">
        <v>5602</v>
      </c>
      <c r="K14" s="80">
        <v>8.2299999999999998E-2</v>
      </c>
      <c r="L14" s="81">
        <v>912</v>
      </c>
      <c r="M14" s="81">
        <v>42234773</v>
      </c>
      <c r="N14" s="251">
        <v>6.54E-2</v>
      </c>
      <c r="O14" s="81">
        <v>273126</v>
      </c>
      <c r="P14" s="81">
        <v>-472552</v>
      </c>
    </row>
    <row r="15" spans="2:16">
      <c r="B15" s="176"/>
      <c r="C15" s="175" t="s">
        <v>1502</v>
      </c>
      <c r="D15" s="30" t="s">
        <v>1316</v>
      </c>
      <c r="E15" s="81">
        <v>1194604035</v>
      </c>
      <c r="F15" s="81">
        <v>56041103</v>
      </c>
      <c r="G15" s="251">
        <v>1.0004</v>
      </c>
      <c r="H15" s="81">
        <v>1170703933</v>
      </c>
      <c r="I15" s="80">
        <v>1.35E-2</v>
      </c>
      <c r="J15" s="81">
        <v>9637</v>
      </c>
      <c r="K15" s="80">
        <v>0.1114</v>
      </c>
      <c r="L15" s="81">
        <v>912</v>
      </c>
      <c r="M15" s="81">
        <v>188922901</v>
      </c>
      <c r="N15" s="251">
        <v>0.16139999999999999</v>
      </c>
      <c r="O15" s="81">
        <v>1661812</v>
      </c>
      <c r="P15" s="81">
        <v>-3299820</v>
      </c>
    </row>
    <row r="16" spans="2:16">
      <c r="B16" s="176"/>
      <c r="C16" s="178" t="s">
        <v>1503</v>
      </c>
      <c r="D16" s="30" t="s">
        <v>1318</v>
      </c>
      <c r="E16" s="81">
        <v>840223030</v>
      </c>
      <c r="F16" s="81">
        <v>55827628</v>
      </c>
      <c r="G16" s="251">
        <v>1.0003</v>
      </c>
      <c r="H16" s="81">
        <v>859156862</v>
      </c>
      <c r="I16" s="80">
        <v>1.06E-2</v>
      </c>
      <c r="J16" s="81">
        <v>6615</v>
      </c>
      <c r="K16" s="80">
        <v>0.1222</v>
      </c>
      <c r="L16" s="81">
        <v>912</v>
      </c>
      <c r="M16" s="81">
        <v>137549363</v>
      </c>
      <c r="N16" s="251">
        <v>0.16009999999999999</v>
      </c>
      <c r="O16" s="81">
        <v>1123099</v>
      </c>
      <c r="P16" s="81">
        <v>-1820637</v>
      </c>
    </row>
    <row r="17" spans="2:16">
      <c r="B17" s="176"/>
      <c r="C17" s="178" t="s">
        <v>1504</v>
      </c>
      <c r="D17" s="30" t="s">
        <v>1320</v>
      </c>
      <c r="E17" s="81">
        <v>354381006</v>
      </c>
      <c r="F17" s="81">
        <v>213475</v>
      </c>
      <c r="G17" s="251">
        <v>1.0202</v>
      </c>
      <c r="H17" s="81">
        <v>311547071</v>
      </c>
      <c r="I17" s="80">
        <v>2.12E-2</v>
      </c>
      <c r="J17" s="81">
        <v>3022</v>
      </c>
      <c r="K17" s="80">
        <v>8.1600000000000006E-2</v>
      </c>
      <c r="L17" s="81">
        <v>912</v>
      </c>
      <c r="M17" s="81">
        <v>51373538</v>
      </c>
      <c r="N17" s="251">
        <v>0.16489999999999999</v>
      </c>
      <c r="O17" s="81">
        <v>538713</v>
      </c>
      <c r="P17" s="81">
        <v>-1479183</v>
      </c>
    </row>
    <row r="18" spans="2:16">
      <c r="B18" s="176"/>
      <c r="C18" s="175" t="s">
        <v>1505</v>
      </c>
      <c r="D18" s="30" t="s">
        <v>1321</v>
      </c>
      <c r="E18" s="81">
        <v>840283363</v>
      </c>
      <c r="F18" s="81">
        <v>35431881</v>
      </c>
      <c r="G18" s="251">
        <v>1.0006999999999999</v>
      </c>
      <c r="H18" s="81">
        <v>856918242</v>
      </c>
      <c r="I18" s="80">
        <v>4.87E-2</v>
      </c>
      <c r="J18" s="81">
        <v>5141</v>
      </c>
      <c r="K18" s="80">
        <v>0.14699999999999999</v>
      </c>
      <c r="L18" s="81">
        <v>912</v>
      </c>
      <c r="M18" s="81">
        <v>388323009</v>
      </c>
      <c r="N18" s="251">
        <v>0.45319999999999999</v>
      </c>
      <c r="O18" s="81">
        <v>5975982</v>
      </c>
      <c r="P18" s="81">
        <v>-9403026</v>
      </c>
    </row>
    <row r="19" spans="2:16">
      <c r="B19" s="176"/>
      <c r="C19" s="178" t="s">
        <v>1506</v>
      </c>
      <c r="D19" s="30" t="s">
        <v>1322</v>
      </c>
      <c r="E19" s="81">
        <v>566735544</v>
      </c>
      <c r="F19" s="81">
        <v>31018359</v>
      </c>
      <c r="G19" s="251">
        <v>1.0005999999999999</v>
      </c>
      <c r="H19" s="81">
        <v>597773347</v>
      </c>
      <c r="I19" s="80">
        <v>3.4799999999999998E-2</v>
      </c>
      <c r="J19" s="81">
        <v>2980</v>
      </c>
      <c r="K19" s="80">
        <v>0.15870000000000001</v>
      </c>
      <c r="L19" s="81">
        <v>912</v>
      </c>
      <c r="M19" s="81">
        <v>256681603</v>
      </c>
      <c r="N19" s="251">
        <v>0.4294</v>
      </c>
      <c r="O19" s="81">
        <v>3298693</v>
      </c>
      <c r="P19" s="81">
        <v>-5123335</v>
      </c>
    </row>
    <row r="20" spans="2:16">
      <c r="B20" s="176"/>
      <c r="C20" s="178" t="s">
        <v>1507</v>
      </c>
      <c r="D20" s="30" t="s">
        <v>1323</v>
      </c>
      <c r="E20" s="81">
        <v>273547819</v>
      </c>
      <c r="F20" s="81">
        <v>4413522</v>
      </c>
      <c r="G20" s="251">
        <v>1.0007999999999999</v>
      </c>
      <c r="H20" s="81">
        <v>259144895</v>
      </c>
      <c r="I20" s="80">
        <v>8.0799999999999997E-2</v>
      </c>
      <c r="J20" s="81">
        <v>2161</v>
      </c>
      <c r="K20" s="80">
        <v>0.12</v>
      </c>
      <c r="L20" s="81">
        <v>912</v>
      </c>
      <c r="M20" s="81">
        <v>131641406</v>
      </c>
      <c r="N20" s="251">
        <v>0.50800000000000001</v>
      </c>
      <c r="O20" s="81">
        <v>2677289</v>
      </c>
      <c r="P20" s="81">
        <v>-4279691</v>
      </c>
    </row>
    <row r="21" spans="2:16">
      <c r="B21" s="176"/>
      <c r="C21" s="175" t="s">
        <v>1508</v>
      </c>
      <c r="D21" s="30" t="s">
        <v>1324</v>
      </c>
      <c r="E21" s="81">
        <v>198913576</v>
      </c>
      <c r="F21" s="81">
        <v>980444</v>
      </c>
      <c r="G21" s="251">
        <v>1.0011000000000001</v>
      </c>
      <c r="H21" s="81">
        <v>177454882</v>
      </c>
      <c r="I21" s="80">
        <v>0.1578</v>
      </c>
      <c r="J21" s="81">
        <v>1462</v>
      </c>
      <c r="K21" s="80">
        <v>9.06E-2</v>
      </c>
      <c r="L21" s="81">
        <v>912</v>
      </c>
      <c r="M21" s="81">
        <v>84948178</v>
      </c>
      <c r="N21" s="251">
        <v>0.47870000000000001</v>
      </c>
      <c r="O21" s="81">
        <v>2577993</v>
      </c>
      <c r="P21" s="81">
        <v>-2541854</v>
      </c>
    </row>
    <row r="22" spans="2:16">
      <c r="B22" s="176"/>
      <c r="C22" s="178" t="s">
        <v>1509</v>
      </c>
      <c r="D22" s="30" t="s">
        <v>1325</v>
      </c>
      <c r="E22" s="81">
        <v>198046197</v>
      </c>
      <c r="F22" s="81">
        <v>975120</v>
      </c>
      <c r="G22" s="251">
        <v>1</v>
      </c>
      <c r="H22" s="81">
        <v>176581114</v>
      </c>
      <c r="I22" s="80">
        <v>0.15620000000000001</v>
      </c>
      <c r="J22" s="81">
        <v>1456</v>
      </c>
      <c r="K22" s="80">
        <v>8.9899999999999994E-2</v>
      </c>
      <c r="L22" s="81">
        <v>912</v>
      </c>
      <c r="M22" s="81">
        <v>84098591</v>
      </c>
      <c r="N22" s="251">
        <v>0.4763</v>
      </c>
      <c r="O22" s="81">
        <v>2478670</v>
      </c>
      <c r="P22" s="81">
        <v>-2532120</v>
      </c>
    </row>
    <row r="23" spans="2:16">
      <c r="B23" s="176"/>
      <c r="C23" s="178" t="s">
        <v>1510</v>
      </c>
      <c r="D23" s="30" t="s">
        <v>1327</v>
      </c>
      <c r="E23" s="81"/>
      <c r="F23" s="81"/>
      <c r="G23" s="251"/>
      <c r="H23" s="81"/>
      <c r="I23" s="80"/>
      <c r="J23" s="81"/>
      <c r="K23" s="80"/>
      <c r="L23" s="81"/>
      <c r="M23" s="81"/>
      <c r="N23" s="251"/>
      <c r="O23" s="81"/>
      <c r="P23" s="81"/>
    </row>
    <row r="24" spans="2:16">
      <c r="B24" s="176"/>
      <c r="C24" s="178" t="s">
        <v>1511</v>
      </c>
      <c r="D24" s="30" t="s">
        <v>1328</v>
      </c>
      <c r="E24" s="81">
        <v>867380</v>
      </c>
      <c r="F24" s="81">
        <v>5324</v>
      </c>
      <c r="G24" s="251">
        <v>1.2</v>
      </c>
      <c r="H24" s="81">
        <v>873769</v>
      </c>
      <c r="I24" s="80">
        <v>0.47489999999999999</v>
      </c>
      <c r="J24" s="81">
        <v>6</v>
      </c>
      <c r="K24" s="80">
        <v>0.2394</v>
      </c>
      <c r="L24" s="81">
        <v>912</v>
      </c>
      <c r="M24" s="81">
        <v>849588</v>
      </c>
      <c r="N24" s="251">
        <v>0.97230000000000005</v>
      </c>
      <c r="O24" s="81">
        <v>99323</v>
      </c>
      <c r="P24" s="81">
        <v>-9733</v>
      </c>
    </row>
    <row r="25" spans="2:16">
      <c r="B25" s="177"/>
      <c r="C25" s="175" t="s">
        <v>1512</v>
      </c>
      <c r="D25" s="30" t="s">
        <v>1329</v>
      </c>
      <c r="E25" s="81">
        <v>185360255</v>
      </c>
      <c r="F25" s="81">
        <v>599304</v>
      </c>
      <c r="G25" s="251">
        <v>1.0014000000000001</v>
      </c>
      <c r="H25" s="81">
        <v>174418174</v>
      </c>
      <c r="I25" s="80">
        <v>1</v>
      </c>
      <c r="J25" s="81">
        <v>1378</v>
      </c>
      <c r="K25" s="80">
        <v>0.29749999999999999</v>
      </c>
      <c r="L25" s="81">
        <v>912</v>
      </c>
      <c r="M25" s="81">
        <v>126339592</v>
      </c>
      <c r="N25" s="251">
        <v>0.72430000000000005</v>
      </c>
      <c r="O25" s="81">
        <v>41790938</v>
      </c>
      <c r="P25" s="81">
        <v>-21327042</v>
      </c>
    </row>
    <row r="26" spans="2:16" ht="14.7" customHeight="1">
      <c r="B26" s="749" t="str">
        <f>"Total " &amp; C4</f>
        <v>Total Memo item: Retail - Secured by immovable property non-SME</v>
      </c>
      <c r="C26" s="755"/>
      <c r="D26" s="30" t="s">
        <v>1330</v>
      </c>
      <c r="E26" s="283">
        <v>27738578353</v>
      </c>
      <c r="F26" s="283">
        <v>952616826</v>
      </c>
      <c r="G26" s="283">
        <v>1.0013000000000001</v>
      </c>
      <c r="H26" s="283">
        <v>28479295774</v>
      </c>
      <c r="I26" s="283">
        <v>1.01E-2</v>
      </c>
      <c r="J26" s="283">
        <v>202047</v>
      </c>
      <c r="K26" s="283">
        <v>0.1106</v>
      </c>
      <c r="L26" s="283">
        <v>912</v>
      </c>
      <c r="M26" s="283">
        <v>1444647668</v>
      </c>
      <c r="N26" s="283">
        <v>5.0700000000000002E-2</v>
      </c>
      <c r="O26" s="283">
        <v>54999815</v>
      </c>
      <c r="P26" s="283">
        <v>-38547034</v>
      </c>
    </row>
    <row r="28" spans="2:16">
      <c r="B28" s="407"/>
    </row>
  </sheetData>
  <mergeCells count="2">
    <mergeCell ref="B2:P2"/>
    <mergeCell ref="B26:C26"/>
  </mergeCells>
  <pageMargins left="0.70866141732283472" right="0.70866141732283472" top="0.74803149606299213" bottom="0.74803149606299213" header="0.31496062992125984" footer="0.31496062992125984"/>
  <pageSetup paperSize="9" scale="56" fitToHeight="0" orientation="landscape" r:id="rId1"/>
  <headerFooter>
    <oddHeader>&amp;CEN
Annex XXI</oddHeader>
    <oddFooter>&amp;C&amp;"Calibri"&amp;11&amp;K000000&amp;P_x000D_&amp;1#&amp;"Calibri"&amp;10&amp;K000000 Internal Information</oddFooter>
  </headerFooter>
  <ignoredErrors>
    <ignoredError sqref="D9:D2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083EB-0CAF-4978-9DF3-089A0ECD09C2}">
  <sheetPr>
    <tabColor rgb="FFFFFFFF"/>
    <pageSetUpPr fitToPage="1"/>
  </sheetPr>
  <dimension ref="A1:H39"/>
  <sheetViews>
    <sheetView showGridLines="0" showRowColHeaders="0" zoomScaleNormal="100" workbookViewId="0">
      <pane xSplit="4" ySplit="6" topLeftCell="E31" activePane="bottomRight" state="frozen"/>
      <selection activeCell="B18" sqref="B18"/>
      <selection pane="topRight" activeCell="B18" sqref="B18"/>
      <selection pane="bottomLeft" activeCell="B18" sqref="B18"/>
      <selection pane="bottomRight" activeCell="B18" sqref="B18"/>
    </sheetView>
  </sheetViews>
  <sheetFormatPr defaultColWidth="9.109375" defaultRowHeight="14.4"/>
  <cols>
    <col min="1" max="1" width="2.5546875" customWidth="1"/>
    <col min="2" max="2" width="7.88671875" customWidth="1"/>
    <col min="3" max="3" width="76.6640625" customWidth="1"/>
    <col min="4" max="4" width="7.5546875" style="17" customWidth="1"/>
    <col min="5" max="7" width="18.5546875" customWidth="1"/>
  </cols>
  <sheetData>
    <row r="1" spans="1:7" ht="10.199999999999999" customHeight="1">
      <c r="A1" s="1"/>
      <c r="B1" s="1"/>
      <c r="C1" s="1"/>
      <c r="E1" s="1"/>
      <c r="F1" s="1"/>
      <c r="G1" s="1"/>
    </row>
    <row r="2" spans="1:7" ht="27.9" customHeight="1">
      <c r="A2" s="1"/>
      <c r="B2" s="701" t="s">
        <v>2294</v>
      </c>
      <c r="C2" s="702"/>
      <c r="D2" s="702"/>
      <c r="E2" s="702"/>
      <c r="F2" s="702"/>
      <c r="G2" s="702"/>
    </row>
    <row r="3" spans="1:7" ht="14.4" customHeight="1">
      <c r="A3" s="1"/>
      <c r="B3" s="704"/>
      <c r="C3" s="704"/>
      <c r="D3" s="704"/>
      <c r="E3" s="705"/>
    </row>
    <row r="4" spans="1:7" ht="28.65" customHeight="1">
      <c r="A4" s="1"/>
      <c r="D4" s="498"/>
      <c r="E4" s="706" t="s">
        <v>2295</v>
      </c>
      <c r="F4" s="707"/>
      <c r="G4" s="282" t="s">
        <v>502</v>
      </c>
    </row>
    <row r="5" spans="1:7" ht="14.4" customHeight="1">
      <c r="A5" s="1"/>
      <c r="D5"/>
      <c r="E5" s="499">
        <v>46022</v>
      </c>
      <c r="F5" s="499">
        <v>45657</v>
      </c>
      <c r="G5" s="499">
        <f>E5</f>
        <v>46022</v>
      </c>
    </row>
    <row r="6" spans="1:7" ht="14.4" customHeight="1">
      <c r="A6" s="1"/>
      <c r="D6" s="184" t="s">
        <v>503</v>
      </c>
      <c r="E6" s="184" t="s">
        <v>504</v>
      </c>
      <c r="F6" s="184" t="s">
        <v>504</v>
      </c>
      <c r="G6" s="184" t="s">
        <v>506</v>
      </c>
    </row>
    <row r="7" spans="1:7" ht="14.4" customHeight="1">
      <c r="A7" s="1"/>
      <c r="B7" s="317" t="s">
        <v>507</v>
      </c>
      <c r="C7" s="280"/>
      <c r="D7" s="184">
        <v>1</v>
      </c>
      <c r="E7" s="500">
        <v>7607532192.3999996</v>
      </c>
      <c r="F7" s="500">
        <v>6989484883.3500004</v>
      </c>
      <c r="G7" s="500">
        <v>608602575.38999999</v>
      </c>
    </row>
    <row r="8" spans="1:7" ht="14.4" customHeight="1">
      <c r="A8" s="1"/>
      <c r="B8" s="501"/>
      <c r="C8" s="502" t="s">
        <v>508</v>
      </c>
      <c r="D8" s="184">
        <v>2</v>
      </c>
      <c r="E8" s="192">
        <v>2764749660.3800001</v>
      </c>
      <c r="F8" s="192">
        <v>2689218813.9400001</v>
      </c>
      <c r="G8" s="192">
        <v>221179972.83000001</v>
      </c>
    </row>
    <row r="9" spans="1:7" ht="14.4" customHeight="1">
      <c r="A9" s="1"/>
      <c r="B9" s="501"/>
      <c r="C9" s="502" t="s">
        <v>2296</v>
      </c>
      <c r="D9" s="184">
        <v>3</v>
      </c>
      <c r="E9" s="192"/>
      <c r="F9" s="192" t="s">
        <v>855</v>
      </c>
      <c r="G9" s="192"/>
    </row>
    <row r="10" spans="1:7" ht="14.4" customHeight="1">
      <c r="A10" s="1"/>
      <c r="B10" s="501"/>
      <c r="C10" s="502" t="s">
        <v>509</v>
      </c>
      <c r="D10" s="184">
        <v>4</v>
      </c>
      <c r="E10" s="192"/>
      <c r="F10" s="192" t="s">
        <v>855</v>
      </c>
      <c r="G10" s="192"/>
    </row>
    <row r="11" spans="1:7" ht="14.4" customHeight="1">
      <c r="A11" s="1"/>
      <c r="B11" s="501"/>
      <c r="C11" s="502" t="s">
        <v>2297</v>
      </c>
      <c r="D11" s="184" t="s">
        <v>510</v>
      </c>
      <c r="E11" s="192"/>
      <c r="F11" s="192" t="s">
        <v>855</v>
      </c>
      <c r="G11" s="192"/>
    </row>
    <row r="12" spans="1:7" ht="14.4" customHeight="1">
      <c r="A12" s="1"/>
      <c r="B12" s="501"/>
      <c r="C12" s="502" t="s">
        <v>2298</v>
      </c>
      <c r="D12" s="184">
        <v>5</v>
      </c>
      <c r="E12" s="192">
        <v>4307556997.6899996</v>
      </c>
      <c r="F12" s="192">
        <v>4019602773.2192998</v>
      </c>
      <c r="G12" s="192">
        <v>344604559.81999999</v>
      </c>
    </row>
    <row r="13" spans="1:7" ht="14.4" customHeight="1">
      <c r="A13" s="1"/>
      <c r="B13" s="325" t="s">
        <v>511</v>
      </c>
      <c r="C13" s="280"/>
      <c r="D13" s="184">
        <v>6</v>
      </c>
      <c r="E13" s="500">
        <v>91847499.390000001</v>
      </c>
      <c r="F13" s="500">
        <v>113024742.56999999</v>
      </c>
      <c r="G13" s="500">
        <v>7347799.9500000002</v>
      </c>
    </row>
    <row r="14" spans="1:7" ht="14.4" customHeight="1">
      <c r="A14" s="1"/>
      <c r="B14" s="501"/>
      <c r="C14" s="502" t="s">
        <v>508</v>
      </c>
      <c r="D14" s="184">
        <v>7</v>
      </c>
      <c r="E14" s="192">
        <v>34349563.590000004</v>
      </c>
      <c r="F14" s="192">
        <v>52669565.060000002</v>
      </c>
      <c r="G14" s="192">
        <v>2747965.09</v>
      </c>
    </row>
    <row r="15" spans="1:7" ht="14.25" customHeight="1">
      <c r="A15" s="1"/>
      <c r="B15" s="501"/>
      <c r="C15" s="502" t="s">
        <v>512</v>
      </c>
      <c r="D15" s="184">
        <v>8</v>
      </c>
      <c r="E15" s="192"/>
      <c r="F15" s="192" t="s">
        <v>855</v>
      </c>
      <c r="G15" s="192"/>
    </row>
    <row r="16" spans="1:7" ht="14.4" customHeight="1">
      <c r="A16" s="1"/>
      <c r="B16" s="501"/>
      <c r="C16" s="502" t="s">
        <v>513</v>
      </c>
      <c r="D16" s="184" t="s">
        <v>514</v>
      </c>
      <c r="E16" s="192">
        <v>23142699.850000001</v>
      </c>
      <c r="F16" s="192">
        <v>24769644.030000001</v>
      </c>
      <c r="G16" s="192">
        <v>1851415.99</v>
      </c>
    </row>
    <row r="17" spans="1:7" ht="14.4" customHeight="1">
      <c r="A17" s="1"/>
      <c r="B17" s="501"/>
      <c r="C17" s="502" t="s">
        <v>515</v>
      </c>
      <c r="D17" s="184">
        <v>9</v>
      </c>
      <c r="E17" s="192">
        <v>34355235.950000003</v>
      </c>
      <c r="F17" s="192">
        <v>35585533.479999989</v>
      </c>
      <c r="G17" s="192">
        <v>2748418.88</v>
      </c>
    </row>
    <row r="18" spans="1:7" ht="14.4" customHeight="1">
      <c r="A18" s="1"/>
      <c r="B18" s="325" t="s">
        <v>2299</v>
      </c>
      <c r="C18" s="280"/>
      <c r="D18" s="184">
        <v>10</v>
      </c>
      <c r="E18" s="500">
        <v>71254139.879999995</v>
      </c>
      <c r="F18" s="500">
        <v>96507564.469999999</v>
      </c>
      <c r="G18" s="500">
        <v>5700331.1900000004</v>
      </c>
    </row>
    <row r="19" spans="1:7" ht="14.4" customHeight="1">
      <c r="A19" s="1"/>
      <c r="B19" s="501"/>
      <c r="C19" s="502" t="s">
        <v>2300</v>
      </c>
      <c r="D19" s="184" t="s">
        <v>555</v>
      </c>
      <c r="E19" s="192"/>
      <c r="F19" s="192" t="s">
        <v>855</v>
      </c>
      <c r="G19" s="192"/>
    </row>
    <row r="20" spans="1:7" ht="14.4" customHeight="1">
      <c r="A20" s="1"/>
      <c r="B20" s="501"/>
      <c r="C20" s="502" t="s">
        <v>2301</v>
      </c>
      <c r="D20" s="184" t="s">
        <v>1074</v>
      </c>
      <c r="E20" s="192">
        <v>71254139.879999995</v>
      </c>
      <c r="F20" s="192">
        <v>96507564.469999999</v>
      </c>
      <c r="G20" s="192">
        <v>5700331.1900000004</v>
      </c>
    </row>
    <row r="21" spans="1:7" ht="14.4" customHeight="1">
      <c r="A21" s="1"/>
      <c r="B21" s="325" t="s">
        <v>516</v>
      </c>
      <c r="C21" s="280"/>
      <c r="D21" s="184">
        <v>15</v>
      </c>
      <c r="E21" s="500" t="s">
        <v>855</v>
      </c>
      <c r="F21" s="500" t="s">
        <v>855</v>
      </c>
      <c r="G21" s="500" t="s">
        <v>855</v>
      </c>
    </row>
    <row r="22" spans="1:7" ht="14.4" customHeight="1">
      <c r="A22" s="1"/>
      <c r="B22" s="325" t="s">
        <v>517</v>
      </c>
      <c r="C22" s="280"/>
      <c r="D22" s="184">
        <v>16</v>
      </c>
      <c r="E22" s="500">
        <v>47795695.020000003</v>
      </c>
      <c r="F22" s="500">
        <v>51082121.100000001</v>
      </c>
      <c r="G22" s="500">
        <v>3823655.6</v>
      </c>
    </row>
    <row r="23" spans="1:7" ht="14.4" customHeight="1">
      <c r="A23" s="1"/>
      <c r="B23" s="501"/>
      <c r="C23" s="502" t="s">
        <v>518</v>
      </c>
      <c r="D23" s="184">
        <v>17</v>
      </c>
      <c r="E23" s="192">
        <v>47795695.020000003</v>
      </c>
      <c r="F23" s="192">
        <v>51082121.100000001</v>
      </c>
      <c r="G23" s="192">
        <v>3823655.6</v>
      </c>
    </row>
    <row r="24" spans="1:7" ht="14.4" customHeight="1">
      <c r="A24" s="1"/>
      <c r="B24" s="501"/>
      <c r="C24" s="502" t="s">
        <v>519</v>
      </c>
      <c r="D24" s="184">
        <v>18</v>
      </c>
      <c r="E24" s="192"/>
      <c r="F24" s="192" t="s">
        <v>855</v>
      </c>
      <c r="G24" s="192"/>
    </row>
    <row r="25" spans="1:7" ht="14.4" customHeight="1">
      <c r="A25" s="1"/>
      <c r="B25" s="501"/>
      <c r="C25" s="502" t="s">
        <v>520</v>
      </c>
      <c r="D25" s="184">
        <v>19</v>
      </c>
      <c r="E25" s="192"/>
      <c r="F25" s="192" t="s">
        <v>855</v>
      </c>
      <c r="G25" s="192"/>
    </row>
    <row r="26" spans="1:7" ht="14.4" customHeight="1">
      <c r="A26" s="1"/>
      <c r="B26" s="501"/>
      <c r="C26" s="502" t="s">
        <v>2302</v>
      </c>
      <c r="D26" s="184" t="s">
        <v>521</v>
      </c>
      <c r="E26" s="192"/>
      <c r="F26" s="192" t="s">
        <v>855</v>
      </c>
      <c r="G26" s="192"/>
    </row>
    <row r="27" spans="1:7" ht="14.4" customHeight="1">
      <c r="A27" s="1"/>
      <c r="B27" s="325" t="s">
        <v>522</v>
      </c>
      <c r="C27" s="280"/>
      <c r="D27" s="184">
        <v>20</v>
      </c>
      <c r="E27" s="500">
        <v>1961751.34</v>
      </c>
      <c r="F27" s="500">
        <v>1552920.02</v>
      </c>
      <c r="G27" s="500">
        <v>156940.10999999999</v>
      </c>
    </row>
    <row r="28" spans="1:7" ht="14.4" customHeight="1">
      <c r="A28" s="1"/>
      <c r="B28" s="501"/>
      <c r="C28" s="502" t="s">
        <v>2303</v>
      </c>
      <c r="D28" s="184">
        <v>21</v>
      </c>
      <c r="E28" s="192"/>
      <c r="F28" s="192" t="s">
        <v>855</v>
      </c>
      <c r="G28" s="192"/>
    </row>
    <row r="29" spans="1:7" ht="14.4" customHeight="1">
      <c r="A29" s="1"/>
      <c r="B29" s="501"/>
      <c r="C29" s="502" t="s">
        <v>2304</v>
      </c>
      <c r="D29" s="184" t="s">
        <v>2305</v>
      </c>
      <c r="E29" s="192">
        <v>1961751.34</v>
      </c>
      <c r="F29" s="192">
        <v>1552920.02</v>
      </c>
      <c r="G29" s="192">
        <v>156940.10999999999</v>
      </c>
    </row>
    <row r="30" spans="1:7" ht="14.4" customHeight="1">
      <c r="A30" s="1"/>
      <c r="B30" s="501"/>
      <c r="C30" s="502" t="s">
        <v>2306</v>
      </c>
      <c r="D30" s="184">
        <v>22</v>
      </c>
      <c r="E30" s="192"/>
      <c r="F30" s="192" t="s">
        <v>855</v>
      </c>
      <c r="G30" s="192"/>
    </row>
    <row r="31" spans="1:7" ht="14.4" customHeight="1">
      <c r="A31" s="1"/>
      <c r="B31" s="325" t="s">
        <v>523</v>
      </c>
      <c r="C31" s="280"/>
      <c r="D31" s="184" t="s">
        <v>524</v>
      </c>
      <c r="E31" s="500"/>
      <c r="F31" s="500" t="s">
        <v>855</v>
      </c>
      <c r="G31" s="500"/>
    </row>
    <row r="32" spans="1:7" ht="14.4" customHeight="1">
      <c r="A32" s="1"/>
      <c r="B32" s="325" t="s">
        <v>2307</v>
      </c>
      <c r="C32" s="280"/>
      <c r="D32" s="184">
        <v>23</v>
      </c>
      <c r="E32" s="500"/>
      <c r="F32" s="500" t="s">
        <v>855</v>
      </c>
      <c r="G32" s="500"/>
    </row>
    <row r="33" spans="1:8" ht="14.4" customHeight="1">
      <c r="A33" s="1"/>
      <c r="B33" s="325" t="s">
        <v>2308</v>
      </c>
      <c r="C33" s="280"/>
      <c r="D33" s="184">
        <v>24</v>
      </c>
      <c r="E33" s="500">
        <v>1904660995.8499999</v>
      </c>
      <c r="F33" s="500">
        <v>1826511142.3800001</v>
      </c>
      <c r="G33" s="500">
        <v>152372879.66999999</v>
      </c>
    </row>
    <row r="34" spans="1:8" ht="14.4" customHeight="1">
      <c r="A34" s="1"/>
      <c r="B34" s="325" t="s">
        <v>2309</v>
      </c>
      <c r="C34" s="280"/>
      <c r="D34" s="184" t="s">
        <v>2310</v>
      </c>
      <c r="E34" s="500"/>
      <c r="F34" s="500" t="s">
        <v>855</v>
      </c>
      <c r="G34" s="500"/>
    </row>
    <row r="35" spans="1:8" ht="14.4" customHeight="1">
      <c r="A35" s="1"/>
      <c r="B35" s="503" t="s">
        <v>2311</v>
      </c>
      <c r="C35" s="504"/>
      <c r="D35" s="184">
        <v>25</v>
      </c>
      <c r="E35" s="505"/>
      <c r="F35" s="506" t="s">
        <v>855</v>
      </c>
      <c r="G35" s="505"/>
    </row>
    <row r="36" spans="1:8" ht="14.4" customHeight="1">
      <c r="A36" s="1"/>
      <c r="B36" s="503" t="s">
        <v>2312</v>
      </c>
      <c r="C36" s="504"/>
      <c r="D36" s="184">
        <v>26</v>
      </c>
      <c r="E36" s="192">
        <v>0.5</v>
      </c>
      <c r="F36" s="507"/>
      <c r="G36" s="507"/>
    </row>
    <row r="37" spans="1:8" ht="14.4" customHeight="1">
      <c r="A37" s="1"/>
      <c r="B37" s="503" t="s">
        <v>2313</v>
      </c>
      <c r="C37" s="504"/>
      <c r="D37" s="184">
        <v>27</v>
      </c>
      <c r="E37" s="192">
        <v>3178152600</v>
      </c>
      <c r="F37" s="507"/>
      <c r="G37" s="507"/>
    </row>
    <row r="38" spans="1:8" ht="14.4" customHeight="1">
      <c r="A38" s="1"/>
      <c r="B38" s="503" t="s">
        <v>2314</v>
      </c>
      <c r="C38" s="504"/>
      <c r="D38" s="184">
        <v>28</v>
      </c>
      <c r="E38" s="500">
        <v>2431263068</v>
      </c>
      <c r="F38" s="507"/>
      <c r="G38" s="507"/>
    </row>
    <row r="39" spans="1:8" ht="14.4" customHeight="1">
      <c r="A39" s="1"/>
      <c r="B39" s="508" t="s">
        <v>525</v>
      </c>
      <c r="C39" s="295"/>
      <c r="D39" s="184">
        <v>29</v>
      </c>
      <c r="E39" s="509">
        <v>12156315341.879999</v>
      </c>
      <c r="F39" s="509">
        <v>9078163373.8899994</v>
      </c>
      <c r="G39" s="509">
        <v>972505227.35000002</v>
      </c>
      <c r="H39" s="510"/>
    </row>
  </sheetData>
  <mergeCells count="3">
    <mergeCell ref="B2:G2"/>
    <mergeCell ref="B3:E3"/>
    <mergeCell ref="E4:F4"/>
  </mergeCells>
  <pageMargins left="0.70866141732283472" right="0.70866141732283472" top="0.74803149606299213" bottom="0.74803149606299213" header="0.31496062992125984" footer="0.31496062992125984"/>
  <pageSetup paperSize="9" scale="59" orientation="portrait" r:id="rId1"/>
  <headerFooter>
    <oddHeader>&amp;CEN
Annex I</oddHeader>
    <oddFooter>&amp;C&amp;P_x000D_&amp;1#&amp;"Calibri"&amp;10&amp;K000000 Internal Information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71">
    <tabColor rgb="FFFFFFFF"/>
    <pageSetUpPr fitToPage="1"/>
  </sheetPr>
  <dimension ref="B1:P28"/>
  <sheetViews>
    <sheetView showRowColHeaders="0" workbookViewId="0">
      <selection activeCell="B18" sqref="B18"/>
    </sheetView>
  </sheetViews>
  <sheetFormatPr defaultColWidth="9.33203125" defaultRowHeight="14.4"/>
  <cols>
    <col min="1" max="1" width="2.5546875" style="342" customWidth="1"/>
    <col min="2" max="2" width="17.33203125" style="342" customWidth="1"/>
    <col min="3" max="3" width="53.109375" style="342" bestFit="1" customWidth="1"/>
    <col min="4" max="4" width="6" style="342" bestFit="1" customWidth="1"/>
    <col min="5" max="16" width="14.33203125" style="342" customWidth="1"/>
    <col min="17" max="16384" width="9.33203125" style="342"/>
  </cols>
  <sheetData>
    <row r="1" spans="2:16" ht="10.199999999999999" customHeight="1">
      <c r="O1" s="347"/>
    </row>
    <row r="2" spans="2:16" ht="28.2" customHeight="1">
      <c r="B2" s="715" t="s">
        <v>1492</v>
      </c>
      <c r="C2" s="716"/>
      <c r="D2" s="716"/>
      <c r="E2" s="716"/>
      <c r="F2" s="716"/>
      <c r="G2" s="716"/>
      <c r="H2" s="716"/>
      <c r="I2" s="716"/>
      <c r="J2" s="716"/>
      <c r="K2" s="716"/>
      <c r="L2" s="716"/>
      <c r="M2" s="716"/>
      <c r="N2" s="716"/>
      <c r="O2" s="716"/>
      <c r="P2" s="716"/>
    </row>
    <row r="3" spans="2:16" ht="14.7" customHeight="1">
      <c r="B3" s="388"/>
    </row>
    <row r="4" spans="2:16">
      <c r="B4" s="280" t="s">
        <v>1494</v>
      </c>
      <c r="C4" s="280" t="s">
        <v>2490</v>
      </c>
      <c r="D4" s="351"/>
    </row>
    <row r="6" spans="2:16">
      <c r="B6" s="370"/>
    </row>
    <row r="7" spans="2:16" ht="72">
      <c r="B7" s="280" t="s">
        <v>1490</v>
      </c>
      <c r="C7" s="280" t="s">
        <v>1495</v>
      </c>
      <c r="D7" s="280"/>
      <c r="E7" s="315" t="s">
        <v>1438</v>
      </c>
      <c r="F7" s="315" t="s">
        <v>1439</v>
      </c>
      <c r="G7" s="315" t="s">
        <v>1440</v>
      </c>
      <c r="H7" s="315" t="s">
        <v>1441</v>
      </c>
      <c r="I7" s="315" t="s">
        <v>1442</v>
      </c>
      <c r="J7" s="315" t="s">
        <v>1443</v>
      </c>
      <c r="K7" s="315" t="s">
        <v>1444</v>
      </c>
      <c r="L7" s="315" t="s">
        <v>1445</v>
      </c>
      <c r="M7" s="315" t="s">
        <v>1446</v>
      </c>
      <c r="N7" s="315" t="s">
        <v>1447</v>
      </c>
      <c r="O7" s="315" t="s">
        <v>1448</v>
      </c>
      <c r="P7" s="315" t="s">
        <v>1449</v>
      </c>
    </row>
    <row r="8" spans="2:16">
      <c r="B8" s="333"/>
      <c r="C8" s="334"/>
      <c r="D8" s="32" t="s">
        <v>503</v>
      </c>
      <c r="E8" s="31" t="s">
        <v>504</v>
      </c>
      <c r="F8" s="31" t="s">
        <v>505</v>
      </c>
      <c r="G8" s="31" t="s">
        <v>506</v>
      </c>
      <c r="H8" s="31" t="s">
        <v>527</v>
      </c>
      <c r="I8" s="31" t="s">
        <v>528</v>
      </c>
      <c r="J8" s="31" t="s">
        <v>590</v>
      </c>
      <c r="K8" s="31" t="s">
        <v>592</v>
      </c>
      <c r="L8" s="31" t="s">
        <v>704</v>
      </c>
      <c r="M8" s="31" t="s">
        <v>1028</v>
      </c>
      <c r="N8" s="31" t="s">
        <v>1029</v>
      </c>
      <c r="O8" s="31" t="s">
        <v>1030</v>
      </c>
      <c r="P8" s="31" t="s">
        <v>1031</v>
      </c>
    </row>
    <row r="9" spans="2:16">
      <c r="B9" s="335"/>
      <c r="C9" s="336" t="s">
        <v>1496</v>
      </c>
      <c r="D9" s="30" t="s">
        <v>1304</v>
      </c>
      <c r="E9" s="81">
        <v>7641082306</v>
      </c>
      <c r="F9" s="81">
        <v>149788124</v>
      </c>
      <c r="G9" s="251">
        <v>1.0048999999999999</v>
      </c>
      <c r="H9" s="81">
        <v>7780523880</v>
      </c>
      <c r="I9" s="80">
        <v>8.0000000000000004E-4</v>
      </c>
      <c r="J9" s="81">
        <v>42182</v>
      </c>
      <c r="K9" s="80">
        <v>0.1084</v>
      </c>
      <c r="L9" s="81">
        <v>912</v>
      </c>
      <c r="M9" s="81">
        <v>155513707</v>
      </c>
      <c r="N9" s="251">
        <v>0.02</v>
      </c>
      <c r="O9" s="81">
        <v>635581</v>
      </c>
      <c r="P9" s="81">
        <v>-312606</v>
      </c>
    </row>
    <row r="10" spans="2:16">
      <c r="B10" s="176"/>
      <c r="C10" s="178" t="s">
        <v>1497</v>
      </c>
      <c r="D10" s="30" t="s">
        <v>1306</v>
      </c>
      <c r="E10" s="81">
        <v>5269263510</v>
      </c>
      <c r="F10" s="81">
        <v>86997173</v>
      </c>
      <c r="G10" s="251">
        <v>1.0069999999999999</v>
      </c>
      <c r="H10" s="81">
        <v>5352077074</v>
      </c>
      <c r="I10" s="80">
        <v>5.9999999999999995E-4</v>
      </c>
      <c r="J10" s="81">
        <v>30544</v>
      </c>
      <c r="K10" s="80">
        <v>0.11020000000000001</v>
      </c>
      <c r="L10" s="81">
        <v>912</v>
      </c>
      <c r="M10" s="81">
        <v>85041259</v>
      </c>
      <c r="N10" s="251">
        <v>1.5900000000000001E-2</v>
      </c>
      <c r="O10" s="81">
        <v>322389</v>
      </c>
      <c r="P10" s="81">
        <v>-123029</v>
      </c>
    </row>
    <row r="11" spans="2:16">
      <c r="B11" s="176"/>
      <c r="C11" s="178" t="s">
        <v>1498</v>
      </c>
      <c r="D11" s="30" t="s">
        <v>1308</v>
      </c>
      <c r="E11" s="81">
        <v>2371818797</v>
      </c>
      <c r="F11" s="81">
        <v>62790950</v>
      </c>
      <c r="G11" s="251">
        <v>1.0021</v>
      </c>
      <c r="H11" s="81">
        <v>2428446806</v>
      </c>
      <c r="I11" s="80">
        <v>1.1999999999999999E-3</v>
      </c>
      <c r="J11" s="81">
        <v>11638</v>
      </c>
      <c r="K11" s="80">
        <v>0.1043</v>
      </c>
      <c r="L11" s="81">
        <v>912</v>
      </c>
      <c r="M11" s="81">
        <v>70472448</v>
      </c>
      <c r="N11" s="251">
        <v>2.9000000000000001E-2</v>
      </c>
      <c r="O11" s="81">
        <v>313192</v>
      </c>
      <c r="P11" s="81">
        <v>-189577</v>
      </c>
    </row>
    <row r="12" spans="2:16">
      <c r="B12" s="176"/>
      <c r="C12" s="175" t="s">
        <v>1499</v>
      </c>
      <c r="D12" s="30" t="s">
        <v>1310</v>
      </c>
      <c r="E12" s="81">
        <v>964289745</v>
      </c>
      <c r="F12" s="81">
        <v>47985154</v>
      </c>
      <c r="G12" s="251">
        <v>1.0326</v>
      </c>
      <c r="H12" s="81">
        <v>1013840778</v>
      </c>
      <c r="I12" s="80">
        <v>2.0999999999999999E-3</v>
      </c>
      <c r="J12" s="81">
        <v>3831</v>
      </c>
      <c r="K12" s="80">
        <v>0.26040000000000002</v>
      </c>
      <c r="L12" s="81">
        <v>912</v>
      </c>
      <c r="M12" s="81">
        <v>83905925</v>
      </c>
      <c r="N12" s="251">
        <v>8.2799999999999999E-2</v>
      </c>
      <c r="O12" s="81">
        <v>555702</v>
      </c>
      <c r="P12" s="81">
        <v>-83587</v>
      </c>
    </row>
    <row r="13" spans="2:16">
      <c r="B13" s="176"/>
      <c r="C13" s="175" t="s">
        <v>1500</v>
      </c>
      <c r="D13" s="30" t="s">
        <v>1312</v>
      </c>
      <c r="E13" s="81">
        <v>2062489343</v>
      </c>
      <c r="F13" s="81">
        <v>125550613</v>
      </c>
      <c r="G13" s="251">
        <v>1.0092000000000001</v>
      </c>
      <c r="H13" s="81">
        <v>2179950137</v>
      </c>
      <c r="I13" s="80">
        <v>3.3E-3</v>
      </c>
      <c r="J13" s="81">
        <v>9539</v>
      </c>
      <c r="K13" s="80">
        <v>0.16200000000000001</v>
      </c>
      <c r="L13" s="81">
        <v>912</v>
      </c>
      <c r="M13" s="81">
        <v>185674486</v>
      </c>
      <c r="N13" s="251">
        <v>8.5199999999999998E-2</v>
      </c>
      <c r="O13" s="81">
        <v>1318143</v>
      </c>
      <c r="P13" s="81">
        <v>-530871</v>
      </c>
    </row>
    <row r="14" spans="2:16">
      <c r="B14" s="176"/>
      <c r="C14" s="175" t="s">
        <v>1501</v>
      </c>
      <c r="D14" s="30" t="s">
        <v>1314</v>
      </c>
      <c r="E14" s="81">
        <v>1140181335</v>
      </c>
      <c r="F14" s="81">
        <v>107061182</v>
      </c>
      <c r="G14" s="251">
        <v>1.0043</v>
      </c>
      <c r="H14" s="81">
        <v>1235894290</v>
      </c>
      <c r="I14" s="80">
        <v>5.7999999999999996E-3</v>
      </c>
      <c r="J14" s="81">
        <v>5487</v>
      </c>
      <c r="K14" s="80">
        <v>0.14510000000000001</v>
      </c>
      <c r="L14" s="81">
        <v>912</v>
      </c>
      <c r="M14" s="81">
        <v>145341393</v>
      </c>
      <c r="N14" s="251">
        <v>0.1176</v>
      </c>
      <c r="O14" s="81">
        <v>1075915</v>
      </c>
      <c r="P14" s="81">
        <v>-600760</v>
      </c>
    </row>
    <row r="15" spans="2:16">
      <c r="B15" s="176"/>
      <c r="C15" s="175" t="s">
        <v>1502</v>
      </c>
      <c r="D15" s="30" t="s">
        <v>1316</v>
      </c>
      <c r="E15" s="81">
        <v>1653724188</v>
      </c>
      <c r="F15" s="81">
        <v>80124384</v>
      </c>
      <c r="G15" s="251">
        <v>1.0138</v>
      </c>
      <c r="H15" s="81">
        <v>1692542054</v>
      </c>
      <c r="I15" s="80">
        <v>1.52E-2</v>
      </c>
      <c r="J15" s="81">
        <v>8546</v>
      </c>
      <c r="K15" s="80">
        <v>0.1731</v>
      </c>
      <c r="L15" s="81">
        <v>912</v>
      </c>
      <c r="M15" s="81">
        <v>365319538</v>
      </c>
      <c r="N15" s="251">
        <v>0.21579999999999999</v>
      </c>
      <c r="O15" s="81">
        <v>4363878</v>
      </c>
      <c r="P15" s="81">
        <v>-4619220</v>
      </c>
    </row>
    <row r="16" spans="2:16">
      <c r="B16" s="176"/>
      <c r="C16" s="178" t="s">
        <v>1503</v>
      </c>
      <c r="D16" s="30" t="s">
        <v>1318</v>
      </c>
      <c r="E16" s="81">
        <v>1179640337</v>
      </c>
      <c r="F16" s="81">
        <v>60796372</v>
      </c>
      <c r="G16" s="251">
        <v>1.0146999999999999</v>
      </c>
      <c r="H16" s="81">
        <v>1224298998</v>
      </c>
      <c r="I16" s="80">
        <v>1.29E-2</v>
      </c>
      <c r="J16" s="81">
        <v>5959</v>
      </c>
      <c r="K16" s="80">
        <v>0.1807</v>
      </c>
      <c r="L16" s="81">
        <v>912</v>
      </c>
      <c r="M16" s="81">
        <v>259133425</v>
      </c>
      <c r="N16" s="251">
        <v>0.2117</v>
      </c>
      <c r="O16" s="81">
        <v>2842036</v>
      </c>
      <c r="P16" s="81">
        <v>-3091944</v>
      </c>
    </row>
    <row r="17" spans="2:16">
      <c r="B17" s="176"/>
      <c r="C17" s="178" t="s">
        <v>1504</v>
      </c>
      <c r="D17" s="30" t="s">
        <v>1320</v>
      </c>
      <c r="E17" s="81">
        <v>474083850</v>
      </c>
      <c r="F17" s="81">
        <v>19328012</v>
      </c>
      <c r="G17" s="251">
        <v>1.0108999999999999</v>
      </c>
      <c r="H17" s="81">
        <v>468243056</v>
      </c>
      <c r="I17" s="80">
        <v>2.1100000000000001E-2</v>
      </c>
      <c r="J17" s="81">
        <v>2587</v>
      </c>
      <c r="K17" s="80">
        <v>0.15340000000000001</v>
      </c>
      <c r="L17" s="81">
        <v>912</v>
      </c>
      <c r="M17" s="81">
        <v>106186113</v>
      </c>
      <c r="N17" s="251">
        <v>0.2268</v>
      </c>
      <c r="O17" s="81">
        <v>1521842</v>
      </c>
      <c r="P17" s="81">
        <v>-1527276</v>
      </c>
    </row>
    <row r="18" spans="2:16">
      <c r="B18" s="176"/>
      <c r="C18" s="175" t="s">
        <v>1505</v>
      </c>
      <c r="D18" s="30" t="s">
        <v>1321</v>
      </c>
      <c r="E18" s="81">
        <v>511069464</v>
      </c>
      <c r="F18" s="81">
        <v>17754103</v>
      </c>
      <c r="G18" s="251">
        <v>1.0154000000000001</v>
      </c>
      <c r="H18" s="81">
        <v>521151793</v>
      </c>
      <c r="I18" s="80">
        <v>6.2700000000000006E-2</v>
      </c>
      <c r="J18" s="81">
        <v>2539</v>
      </c>
      <c r="K18" s="80">
        <v>0.16009999999999999</v>
      </c>
      <c r="L18" s="81">
        <v>912</v>
      </c>
      <c r="M18" s="81">
        <v>261085307</v>
      </c>
      <c r="N18" s="251">
        <v>0.501</v>
      </c>
      <c r="O18" s="81">
        <v>5136945</v>
      </c>
      <c r="P18" s="81">
        <v>-7587567</v>
      </c>
    </row>
    <row r="19" spans="2:16">
      <c r="B19" s="176"/>
      <c r="C19" s="178" t="s">
        <v>1506</v>
      </c>
      <c r="D19" s="30" t="s">
        <v>1322</v>
      </c>
      <c r="E19" s="81">
        <v>36598767</v>
      </c>
      <c r="F19" s="81">
        <v>2503704</v>
      </c>
      <c r="G19" s="251">
        <v>1.0274000000000001</v>
      </c>
      <c r="H19" s="81">
        <v>39170983</v>
      </c>
      <c r="I19" s="80">
        <v>4.3700000000000003E-2</v>
      </c>
      <c r="J19" s="81">
        <v>145</v>
      </c>
      <c r="K19" s="80">
        <v>0.25119999999999998</v>
      </c>
      <c r="L19" s="81">
        <v>912</v>
      </c>
      <c r="M19" s="81">
        <v>15351157</v>
      </c>
      <c r="N19" s="251">
        <v>0.39190000000000003</v>
      </c>
      <c r="O19" s="81">
        <v>430067</v>
      </c>
      <c r="P19" s="81">
        <v>-324461</v>
      </c>
    </row>
    <row r="20" spans="2:16">
      <c r="B20" s="176"/>
      <c r="C20" s="178" t="s">
        <v>1507</v>
      </c>
      <c r="D20" s="30" t="s">
        <v>1323</v>
      </c>
      <c r="E20" s="81">
        <v>474470697</v>
      </c>
      <c r="F20" s="81">
        <v>15250399</v>
      </c>
      <c r="G20" s="251">
        <v>1.0134000000000001</v>
      </c>
      <c r="H20" s="81">
        <v>481980809</v>
      </c>
      <c r="I20" s="80">
        <v>6.4299999999999996E-2</v>
      </c>
      <c r="J20" s="81">
        <v>2394</v>
      </c>
      <c r="K20" s="80">
        <v>0.1527</v>
      </c>
      <c r="L20" s="81">
        <v>912</v>
      </c>
      <c r="M20" s="81">
        <v>245734150</v>
      </c>
      <c r="N20" s="251">
        <v>0.50980000000000003</v>
      </c>
      <c r="O20" s="81">
        <v>4706878</v>
      </c>
      <c r="P20" s="81">
        <v>-7263107</v>
      </c>
    </row>
    <row r="21" spans="2:16">
      <c r="B21" s="176"/>
      <c r="C21" s="175" t="s">
        <v>1508</v>
      </c>
      <c r="D21" s="30" t="s">
        <v>1324</v>
      </c>
      <c r="E21" s="81">
        <v>298447402</v>
      </c>
      <c r="F21" s="81">
        <v>6311483</v>
      </c>
      <c r="G21" s="251">
        <v>1.0264</v>
      </c>
      <c r="H21" s="81">
        <v>290155316</v>
      </c>
      <c r="I21" s="80">
        <v>0.20710000000000001</v>
      </c>
      <c r="J21" s="81">
        <v>1567</v>
      </c>
      <c r="K21" s="80">
        <v>0.1484</v>
      </c>
      <c r="L21" s="81">
        <v>912</v>
      </c>
      <c r="M21" s="81">
        <v>157256527</v>
      </c>
      <c r="N21" s="251">
        <v>0.54200000000000004</v>
      </c>
      <c r="O21" s="81">
        <v>9665211</v>
      </c>
      <c r="P21" s="81">
        <v>-5352823</v>
      </c>
    </row>
    <row r="22" spans="2:16">
      <c r="B22" s="176"/>
      <c r="C22" s="178" t="s">
        <v>1509</v>
      </c>
      <c r="D22" s="30" t="s">
        <v>1325</v>
      </c>
      <c r="E22" s="81">
        <v>243286438</v>
      </c>
      <c r="F22" s="81">
        <v>6076221</v>
      </c>
      <c r="G22" s="251">
        <v>1.0197000000000001</v>
      </c>
      <c r="H22" s="81">
        <v>234712037</v>
      </c>
      <c r="I22" s="80">
        <v>0.14380000000000001</v>
      </c>
      <c r="J22" s="81">
        <v>1252</v>
      </c>
      <c r="K22" s="80">
        <v>0.1361</v>
      </c>
      <c r="L22" s="81">
        <v>912</v>
      </c>
      <c r="M22" s="81">
        <v>124230476</v>
      </c>
      <c r="N22" s="251">
        <v>0.52929999999999999</v>
      </c>
      <c r="O22" s="81">
        <v>4381621</v>
      </c>
      <c r="P22" s="81">
        <v>-4053997</v>
      </c>
    </row>
    <row r="23" spans="2:16">
      <c r="B23" s="176"/>
      <c r="C23" s="178" t="s">
        <v>1510</v>
      </c>
      <c r="D23" s="30" t="s">
        <v>1327</v>
      </c>
      <c r="E23" s="81"/>
      <c r="F23" s="81"/>
      <c r="G23" s="251"/>
      <c r="H23" s="81"/>
      <c r="I23" s="80"/>
      <c r="J23" s="81"/>
      <c r="K23" s="80"/>
      <c r="L23" s="81"/>
      <c r="M23" s="81"/>
      <c r="N23" s="251"/>
      <c r="O23" s="81"/>
      <c r="P23" s="81"/>
    </row>
    <row r="24" spans="2:16">
      <c r="B24" s="176"/>
      <c r="C24" s="178" t="s">
        <v>1511</v>
      </c>
      <c r="D24" s="30" t="s">
        <v>1328</v>
      </c>
      <c r="E24" s="81">
        <v>55160964</v>
      </c>
      <c r="F24" s="81">
        <v>235263</v>
      </c>
      <c r="G24" s="251">
        <v>1.2</v>
      </c>
      <c r="H24" s="81">
        <v>55443279</v>
      </c>
      <c r="I24" s="80">
        <v>0.47489999999999999</v>
      </c>
      <c r="J24" s="81">
        <v>315</v>
      </c>
      <c r="K24" s="80">
        <v>0.20069999999999999</v>
      </c>
      <c r="L24" s="81">
        <v>912</v>
      </c>
      <c r="M24" s="81">
        <v>33026051</v>
      </c>
      <c r="N24" s="251">
        <v>0.59570000000000001</v>
      </c>
      <c r="O24" s="81">
        <v>5283590</v>
      </c>
      <c r="P24" s="81">
        <v>-1298826</v>
      </c>
    </row>
    <row r="25" spans="2:16">
      <c r="B25" s="177"/>
      <c r="C25" s="175" t="s">
        <v>1512</v>
      </c>
      <c r="D25" s="30" t="s">
        <v>1329</v>
      </c>
      <c r="E25" s="81">
        <v>196795652</v>
      </c>
      <c r="F25" s="81">
        <v>1313931</v>
      </c>
      <c r="G25" s="251">
        <v>1.0450999999999999</v>
      </c>
      <c r="H25" s="81">
        <v>191703951</v>
      </c>
      <c r="I25" s="80">
        <v>1</v>
      </c>
      <c r="J25" s="81">
        <v>953</v>
      </c>
      <c r="K25" s="80">
        <v>0.30709999999999998</v>
      </c>
      <c r="L25" s="81">
        <v>912</v>
      </c>
      <c r="M25" s="81">
        <v>142535742</v>
      </c>
      <c r="N25" s="251">
        <v>0.74350000000000005</v>
      </c>
      <c r="O25" s="81">
        <v>48120680</v>
      </c>
      <c r="P25" s="81">
        <v>-32707717</v>
      </c>
    </row>
    <row r="26" spans="2:16" ht="14.7" customHeight="1">
      <c r="B26" s="749" t="str">
        <f>"Total " &amp; C4</f>
        <v>Total Memo item: Retail - Secured by immovable property SME</v>
      </c>
      <c r="C26" s="755"/>
      <c r="D26" s="30" t="s">
        <v>1330</v>
      </c>
      <c r="E26" s="283">
        <v>14468079435</v>
      </c>
      <c r="F26" s="283">
        <v>535888974</v>
      </c>
      <c r="G26" s="283">
        <v>1.0103</v>
      </c>
      <c r="H26" s="283">
        <v>14905762199</v>
      </c>
      <c r="I26" s="283">
        <v>2.23E-2</v>
      </c>
      <c r="J26" s="283">
        <v>74644</v>
      </c>
      <c r="K26" s="283">
        <v>0.1421</v>
      </c>
      <c r="L26" s="283">
        <v>912</v>
      </c>
      <c r="M26" s="283">
        <v>1496632626</v>
      </c>
      <c r="N26" s="283">
        <v>0.1004</v>
      </c>
      <c r="O26" s="283">
        <v>70872056</v>
      </c>
      <c r="P26" s="283">
        <v>-51795151</v>
      </c>
    </row>
    <row r="27" spans="2:16">
      <c r="N27" s="425"/>
    </row>
    <row r="28" spans="2:16">
      <c r="B28" s="407"/>
    </row>
  </sheetData>
  <mergeCells count="2">
    <mergeCell ref="B2:P2"/>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 Internal Information</oddFooter>
  </headerFooter>
  <ignoredErrors>
    <ignoredError sqref="D9:D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481">
    <tabColor rgb="FFFFFFFF"/>
    <pageSetUpPr fitToPage="1"/>
  </sheetPr>
  <dimension ref="B1:P28"/>
  <sheetViews>
    <sheetView showRowColHeaders="0" workbookViewId="0">
      <selection activeCell="B18" sqref="B18"/>
    </sheetView>
  </sheetViews>
  <sheetFormatPr defaultColWidth="9.33203125" defaultRowHeight="14.4"/>
  <cols>
    <col min="1" max="1" width="2.5546875" style="342" customWidth="1"/>
    <col min="2" max="2" width="17.33203125" style="342" customWidth="1"/>
    <col min="3" max="3" width="20" style="342" customWidth="1"/>
    <col min="4" max="4" width="6" style="342" bestFit="1" customWidth="1"/>
    <col min="5" max="5" width="14.6640625" style="342" bestFit="1" customWidth="1"/>
    <col min="6" max="7" width="14.33203125" style="342" customWidth="1"/>
    <col min="8" max="8" width="14.6640625" style="342" bestFit="1" customWidth="1"/>
    <col min="9" max="16" width="14.33203125" style="342" customWidth="1"/>
    <col min="17" max="16384" width="9.33203125" style="342"/>
  </cols>
  <sheetData>
    <row r="1" spans="2:16" ht="10.199999999999999" customHeight="1">
      <c r="O1" s="347"/>
    </row>
    <row r="2" spans="2:16" ht="28.2" customHeight="1">
      <c r="B2" s="715" t="s">
        <v>1492</v>
      </c>
      <c r="C2" s="716"/>
      <c r="D2" s="716"/>
      <c r="E2" s="716"/>
      <c r="F2" s="716"/>
      <c r="G2" s="716"/>
      <c r="H2" s="716"/>
      <c r="I2" s="716"/>
      <c r="J2" s="716"/>
      <c r="K2" s="716"/>
      <c r="L2" s="716"/>
      <c r="M2" s="716"/>
      <c r="N2" s="716"/>
      <c r="O2" s="716"/>
      <c r="P2" s="716"/>
    </row>
    <row r="3" spans="2:16" ht="14.7" customHeight="1">
      <c r="B3" s="388"/>
    </row>
    <row r="4" spans="2:16">
      <c r="B4" s="280" t="s">
        <v>1494</v>
      </c>
      <c r="C4" s="314" t="s">
        <v>2491</v>
      </c>
      <c r="D4" s="351"/>
    </row>
    <row r="6" spans="2:16">
      <c r="B6" s="370"/>
    </row>
    <row r="7" spans="2:16" ht="72">
      <c r="B7" s="314" t="s">
        <v>1490</v>
      </c>
      <c r="C7" s="314" t="s">
        <v>1495</v>
      </c>
      <c r="D7" s="314"/>
      <c r="E7" s="314" t="s">
        <v>1438</v>
      </c>
      <c r="F7" s="314" t="s">
        <v>1439</v>
      </c>
      <c r="G7" s="314" t="s">
        <v>1440</v>
      </c>
      <c r="H7" s="314" t="s">
        <v>1441</v>
      </c>
      <c r="I7" s="314" t="s">
        <v>1442</v>
      </c>
      <c r="J7" s="314" t="s">
        <v>1443</v>
      </c>
      <c r="K7" s="314" t="s">
        <v>1444</v>
      </c>
      <c r="L7" s="314" t="s">
        <v>1445</v>
      </c>
      <c r="M7" s="314" t="s">
        <v>1446</v>
      </c>
      <c r="N7" s="314" t="s">
        <v>1447</v>
      </c>
      <c r="O7" s="314" t="s">
        <v>1448</v>
      </c>
      <c r="P7" s="314" t="s">
        <v>1449</v>
      </c>
    </row>
    <row r="8" spans="2:16">
      <c r="B8" s="333"/>
      <c r="C8" s="334"/>
      <c r="D8" s="32" t="s">
        <v>503</v>
      </c>
      <c r="E8" s="31" t="s">
        <v>504</v>
      </c>
      <c r="F8" s="31" t="s">
        <v>505</v>
      </c>
      <c r="G8" s="31" t="s">
        <v>506</v>
      </c>
      <c r="H8" s="31" t="s">
        <v>527</v>
      </c>
      <c r="I8" s="31" t="s">
        <v>528</v>
      </c>
      <c r="J8" s="31" t="s">
        <v>590</v>
      </c>
      <c r="K8" s="31" t="s">
        <v>592</v>
      </c>
      <c r="L8" s="31" t="s">
        <v>704</v>
      </c>
      <c r="M8" s="31" t="s">
        <v>1028</v>
      </c>
      <c r="N8" s="31" t="s">
        <v>1029</v>
      </c>
      <c r="O8" s="31" t="s">
        <v>1030</v>
      </c>
      <c r="P8" s="31" t="s">
        <v>1031</v>
      </c>
    </row>
    <row r="9" spans="2:16">
      <c r="B9" s="335"/>
      <c r="C9" s="336" t="s">
        <v>1496</v>
      </c>
      <c r="D9" s="30" t="s">
        <v>1304</v>
      </c>
      <c r="E9" s="81">
        <v>465583553</v>
      </c>
      <c r="F9" s="81">
        <v>24468764</v>
      </c>
      <c r="G9" s="251">
        <v>1.0078</v>
      </c>
      <c r="H9" s="81">
        <v>490242028</v>
      </c>
      <c r="I9" s="80">
        <v>5.9999999999999995E-4</v>
      </c>
      <c r="J9" s="81">
        <v>804</v>
      </c>
      <c r="K9" s="80">
        <v>0.24079999999999999</v>
      </c>
      <c r="L9" s="81">
        <v>912</v>
      </c>
      <c r="M9" s="81">
        <v>46017389</v>
      </c>
      <c r="N9" s="251">
        <v>9.3899999999999997E-2</v>
      </c>
      <c r="O9" s="81">
        <v>70933</v>
      </c>
      <c r="P9" s="81">
        <v>-36481</v>
      </c>
    </row>
    <row r="10" spans="2:16">
      <c r="B10" s="176"/>
      <c r="C10" s="178" t="s">
        <v>1497</v>
      </c>
      <c r="D10" s="30" t="s">
        <v>1306</v>
      </c>
      <c r="E10" s="81">
        <v>455322511</v>
      </c>
      <c r="F10" s="81">
        <v>23451532</v>
      </c>
      <c r="G10" s="251">
        <v>1.0081</v>
      </c>
      <c r="H10" s="81">
        <v>478963755</v>
      </c>
      <c r="I10" s="80">
        <v>5.9999999999999995E-4</v>
      </c>
      <c r="J10" s="81">
        <v>763</v>
      </c>
      <c r="K10" s="80">
        <v>0.24160000000000001</v>
      </c>
      <c r="L10" s="81">
        <v>912</v>
      </c>
      <c r="M10" s="81">
        <v>44340955</v>
      </c>
      <c r="N10" s="251">
        <v>9.2600000000000002E-2</v>
      </c>
      <c r="O10" s="81">
        <v>68134</v>
      </c>
      <c r="P10" s="81">
        <v>-35317</v>
      </c>
    </row>
    <row r="11" spans="2:16">
      <c r="B11" s="176"/>
      <c r="C11" s="178" t="s">
        <v>1498</v>
      </c>
      <c r="D11" s="30" t="s">
        <v>1308</v>
      </c>
      <c r="E11" s="81">
        <v>10261042</v>
      </c>
      <c r="F11" s="81">
        <v>1017232</v>
      </c>
      <c r="G11" s="251">
        <v>1</v>
      </c>
      <c r="H11" s="81">
        <v>11278274</v>
      </c>
      <c r="I11" s="80">
        <v>1.1999999999999999E-3</v>
      </c>
      <c r="J11" s="81">
        <v>41</v>
      </c>
      <c r="K11" s="80">
        <v>0.20680000000000001</v>
      </c>
      <c r="L11" s="81">
        <v>912</v>
      </c>
      <c r="M11" s="81">
        <v>1676433</v>
      </c>
      <c r="N11" s="251">
        <v>0.14860000000000001</v>
      </c>
      <c r="O11" s="81">
        <v>2799</v>
      </c>
      <c r="P11" s="81">
        <v>-1165</v>
      </c>
    </row>
    <row r="12" spans="2:16">
      <c r="B12" s="176"/>
      <c r="C12" s="175" t="s">
        <v>1499</v>
      </c>
      <c r="D12" s="30" t="s">
        <v>1310</v>
      </c>
      <c r="E12" s="81">
        <v>144119023</v>
      </c>
      <c r="F12" s="81">
        <v>34230757</v>
      </c>
      <c r="G12" s="251">
        <v>1.0028999999999999</v>
      </c>
      <c r="H12" s="81">
        <v>178449612</v>
      </c>
      <c r="I12" s="80">
        <v>1.5E-3</v>
      </c>
      <c r="J12" s="81">
        <v>181</v>
      </c>
      <c r="K12" s="80">
        <v>0.29149999999999998</v>
      </c>
      <c r="L12" s="81">
        <v>912</v>
      </c>
      <c r="M12" s="81">
        <v>33181615</v>
      </c>
      <c r="N12" s="251">
        <v>0.18590000000000001</v>
      </c>
      <c r="O12" s="81">
        <v>78028</v>
      </c>
      <c r="P12" s="81">
        <v>-6669</v>
      </c>
    </row>
    <row r="13" spans="2:16">
      <c r="B13" s="176"/>
      <c r="C13" s="175" t="s">
        <v>1500</v>
      </c>
      <c r="D13" s="30" t="s">
        <v>1312</v>
      </c>
      <c r="E13" s="81">
        <v>368188177</v>
      </c>
      <c r="F13" s="81">
        <v>50004440</v>
      </c>
      <c r="G13" s="251">
        <v>1.0064</v>
      </c>
      <c r="H13" s="81">
        <v>418514651</v>
      </c>
      <c r="I13" s="80">
        <v>4.4999999999999997E-3</v>
      </c>
      <c r="J13" s="81">
        <v>358</v>
      </c>
      <c r="K13" s="80">
        <v>0.28089999999999998</v>
      </c>
      <c r="L13" s="81">
        <v>912</v>
      </c>
      <c r="M13" s="81">
        <v>134422306</v>
      </c>
      <c r="N13" s="251">
        <v>0.32119999999999999</v>
      </c>
      <c r="O13" s="81">
        <v>535242</v>
      </c>
      <c r="P13" s="81">
        <v>-146667</v>
      </c>
    </row>
    <row r="14" spans="2:16">
      <c r="B14" s="176"/>
      <c r="C14" s="175" t="s">
        <v>1501</v>
      </c>
      <c r="D14" s="30" t="s">
        <v>1314</v>
      </c>
      <c r="E14" s="81">
        <v>333262392</v>
      </c>
      <c r="F14" s="81">
        <v>36572457</v>
      </c>
      <c r="G14" s="251">
        <v>1.006</v>
      </c>
      <c r="H14" s="81">
        <v>370054008</v>
      </c>
      <c r="I14" s="80">
        <v>6.0000000000000001E-3</v>
      </c>
      <c r="J14" s="81">
        <v>382</v>
      </c>
      <c r="K14" s="80">
        <v>0.2374</v>
      </c>
      <c r="L14" s="81">
        <v>912</v>
      </c>
      <c r="M14" s="81">
        <v>116828526</v>
      </c>
      <c r="N14" s="251">
        <v>0.31569999999999998</v>
      </c>
      <c r="O14" s="81">
        <v>527716</v>
      </c>
      <c r="P14" s="81">
        <v>-140803</v>
      </c>
    </row>
    <row r="15" spans="2:16">
      <c r="B15" s="176"/>
      <c r="C15" s="175" t="s">
        <v>1502</v>
      </c>
      <c r="D15" s="30" t="s">
        <v>1316</v>
      </c>
      <c r="E15" s="81">
        <v>600497415</v>
      </c>
      <c r="F15" s="81">
        <v>94431988</v>
      </c>
      <c r="G15" s="251">
        <v>1.0023</v>
      </c>
      <c r="H15" s="81">
        <v>695150079</v>
      </c>
      <c r="I15" s="80">
        <v>1.41E-2</v>
      </c>
      <c r="J15" s="81">
        <v>486</v>
      </c>
      <c r="K15" s="80">
        <v>0.28610000000000002</v>
      </c>
      <c r="L15" s="81">
        <v>912</v>
      </c>
      <c r="M15" s="81">
        <v>344688992</v>
      </c>
      <c r="N15" s="251">
        <v>0.49580000000000002</v>
      </c>
      <c r="O15" s="81">
        <v>2805037</v>
      </c>
      <c r="P15" s="81">
        <v>-833069</v>
      </c>
    </row>
    <row r="16" spans="2:16">
      <c r="B16" s="176"/>
      <c r="C16" s="178" t="s">
        <v>1503</v>
      </c>
      <c r="D16" s="30" t="s">
        <v>1318</v>
      </c>
      <c r="E16" s="81">
        <v>496273101</v>
      </c>
      <c r="F16" s="81">
        <v>72900917</v>
      </c>
      <c r="G16" s="251">
        <v>1.0028999999999999</v>
      </c>
      <c r="H16" s="81">
        <v>569382694</v>
      </c>
      <c r="I16" s="80">
        <v>1.26E-2</v>
      </c>
      <c r="J16" s="81">
        <v>386</v>
      </c>
      <c r="K16" s="80">
        <v>0.2883</v>
      </c>
      <c r="L16" s="81">
        <v>912</v>
      </c>
      <c r="M16" s="81">
        <v>275392177</v>
      </c>
      <c r="N16" s="251">
        <v>0.48370000000000002</v>
      </c>
      <c r="O16" s="81">
        <v>2073714</v>
      </c>
      <c r="P16" s="81">
        <v>-658547</v>
      </c>
    </row>
    <row r="17" spans="2:16">
      <c r="B17" s="176"/>
      <c r="C17" s="178" t="s">
        <v>1504</v>
      </c>
      <c r="D17" s="30" t="s">
        <v>1320</v>
      </c>
      <c r="E17" s="81">
        <v>104224314</v>
      </c>
      <c r="F17" s="81">
        <v>21531071</v>
      </c>
      <c r="G17" s="251">
        <v>1.0005999999999999</v>
      </c>
      <c r="H17" s="81">
        <v>125767385</v>
      </c>
      <c r="I17" s="80">
        <v>2.1000000000000001E-2</v>
      </c>
      <c r="J17" s="81">
        <v>100</v>
      </c>
      <c r="K17" s="80">
        <v>0.27610000000000001</v>
      </c>
      <c r="L17" s="81">
        <v>912</v>
      </c>
      <c r="M17" s="81">
        <v>69296815</v>
      </c>
      <c r="N17" s="251">
        <v>0.55100000000000005</v>
      </c>
      <c r="O17" s="81">
        <v>731323</v>
      </c>
      <c r="P17" s="81">
        <v>-174522</v>
      </c>
    </row>
    <row r="18" spans="2:16">
      <c r="B18" s="176"/>
      <c r="C18" s="175" t="s">
        <v>1505</v>
      </c>
      <c r="D18" s="30" t="s">
        <v>1321</v>
      </c>
      <c r="E18" s="81">
        <v>33047195</v>
      </c>
      <c r="F18" s="81">
        <v>2587868</v>
      </c>
      <c r="G18" s="251">
        <v>1.0061</v>
      </c>
      <c r="H18" s="81">
        <v>35650842</v>
      </c>
      <c r="I18" s="80">
        <v>4.8099999999999997E-2</v>
      </c>
      <c r="J18" s="81">
        <v>39</v>
      </c>
      <c r="K18" s="80">
        <v>0.2641</v>
      </c>
      <c r="L18" s="81">
        <v>912</v>
      </c>
      <c r="M18" s="81">
        <v>24084241</v>
      </c>
      <c r="N18" s="251">
        <v>0.67559999999999998</v>
      </c>
      <c r="O18" s="81">
        <v>449007</v>
      </c>
      <c r="P18" s="81">
        <v>-296188</v>
      </c>
    </row>
    <row r="19" spans="2:16">
      <c r="B19" s="176"/>
      <c r="C19" s="178" t="s">
        <v>1506</v>
      </c>
      <c r="D19" s="30" t="s">
        <v>1322</v>
      </c>
      <c r="E19" s="81">
        <v>22322755</v>
      </c>
      <c r="F19" s="81">
        <v>1887747</v>
      </c>
      <c r="G19" s="251">
        <v>1.0042</v>
      </c>
      <c r="H19" s="81">
        <v>24218507</v>
      </c>
      <c r="I19" s="80">
        <v>4.3700000000000003E-2</v>
      </c>
      <c r="J19" s="81">
        <v>23</v>
      </c>
      <c r="K19" s="80">
        <v>0.27850000000000003</v>
      </c>
      <c r="L19" s="81">
        <v>912</v>
      </c>
      <c r="M19" s="81">
        <v>16550318</v>
      </c>
      <c r="N19" s="251">
        <v>0.68340000000000001</v>
      </c>
      <c r="O19" s="81">
        <v>294699</v>
      </c>
      <c r="P19" s="81">
        <v>-185484</v>
      </c>
    </row>
    <row r="20" spans="2:16">
      <c r="B20" s="176"/>
      <c r="C20" s="178" t="s">
        <v>1507</v>
      </c>
      <c r="D20" s="30" t="s">
        <v>1323</v>
      </c>
      <c r="E20" s="81">
        <v>10724441</v>
      </c>
      <c r="F20" s="81">
        <v>700120</v>
      </c>
      <c r="G20" s="251">
        <v>1.0111000000000001</v>
      </c>
      <c r="H20" s="81">
        <v>11432336</v>
      </c>
      <c r="I20" s="80">
        <v>5.74E-2</v>
      </c>
      <c r="J20" s="81">
        <v>16</v>
      </c>
      <c r="K20" s="80">
        <v>0.23380000000000001</v>
      </c>
      <c r="L20" s="81">
        <v>912</v>
      </c>
      <c r="M20" s="81">
        <v>7533924</v>
      </c>
      <c r="N20" s="251">
        <v>0.65900000000000003</v>
      </c>
      <c r="O20" s="81">
        <v>154308</v>
      </c>
      <c r="P20" s="81">
        <v>-110703</v>
      </c>
    </row>
    <row r="21" spans="2:16">
      <c r="B21" s="176"/>
      <c r="C21" s="175" t="s">
        <v>1508</v>
      </c>
      <c r="D21" s="30" t="s">
        <v>1324</v>
      </c>
      <c r="E21" s="81">
        <v>60418987</v>
      </c>
      <c r="F21" s="81">
        <v>5897903</v>
      </c>
      <c r="G21" s="251">
        <v>1.0078</v>
      </c>
      <c r="H21" s="81">
        <v>66362891</v>
      </c>
      <c r="I21" s="80">
        <v>0.1198</v>
      </c>
      <c r="J21" s="81">
        <v>83</v>
      </c>
      <c r="K21" s="80">
        <v>0.25269999999999998</v>
      </c>
      <c r="L21" s="81">
        <v>912</v>
      </c>
      <c r="M21" s="81">
        <v>59987399</v>
      </c>
      <c r="N21" s="251">
        <v>0.90390000000000004</v>
      </c>
      <c r="O21" s="81">
        <v>2008496</v>
      </c>
      <c r="P21" s="81">
        <v>-965935</v>
      </c>
    </row>
    <row r="22" spans="2:16">
      <c r="B22" s="176"/>
      <c r="C22" s="178" t="s">
        <v>1509</v>
      </c>
      <c r="D22" s="30" t="s">
        <v>1325</v>
      </c>
      <c r="E22" s="81">
        <v>60418987</v>
      </c>
      <c r="F22" s="81">
        <v>5897903</v>
      </c>
      <c r="G22" s="251">
        <v>1.0078</v>
      </c>
      <c r="H22" s="81">
        <v>66362891</v>
      </c>
      <c r="I22" s="80">
        <v>0.1198</v>
      </c>
      <c r="J22" s="81">
        <v>83</v>
      </c>
      <c r="K22" s="80">
        <v>0.25269999999999998</v>
      </c>
      <c r="L22" s="81">
        <v>912</v>
      </c>
      <c r="M22" s="81">
        <v>59987399</v>
      </c>
      <c r="N22" s="251">
        <v>0.90390000000000004</v>
      </c>
      <c r="O22" s="81">
        <v>2008496</v>
      </c>
      <c r="P22" s="81">
        <v>-965935</v>
      </c>
    </row>
    <row r="23" spans="2:16">
      <c r="B23" s="176"/>
      <c r="C23" s="178" t="s">
        <v>1510</v>
      </c>
      <c r="D23" s="30" t="s">
        <v>1327</v>
      </c>
      <c r="E23" s="81"/>
      <c r="F23" s="81"/>
      <c r="G23" s="251"/>
      <c r="H23" s="81"/>
      <c r="I23" s="80"/>
      <c r="J23" s="81"/>
      <c r="K23" s="80"/>
      <c r="L23" s="81"/>
      <c r="M23" s="81"/>
      <c r="N23" s="251"/>
      <c r="O23" s="81"/>
      <c r="P23" s="81"/>
    </row>
    <row r="24" spans="2:16">
      <c r="B24" s="176"/>
      <c r="C24" s="178" t="s">
        <v>1511</v>
      </c>
      <c r="D24" s="30" t="s">
        <v>1328</v>
      </c>
      <c r="E24" s="81"/>
      <c r="F24" s="81"/>
      <c r="G24" s="251"/>
      <c r="H24" s="81"/>
      <c r="I24" s="80"/>
      <c r="J24" s="81"/>
      <c r="K24" s="80"/>
      <c r="L24" s="81"/>
      <c r="M24" s="81"/>
      <c r="N24" s="251"/>
      <c r="O24" s="81"/>
      <c r="P24" s="81"/>
    </row>
    <row r="25" spans="2:16">
      <c r="B25" s="177"/>
      <c r="C25" s="175" t="s">
        <v>1512</v>
      </c>
      <c r="D25" s="30" t="s">
        <v>1329</v>
      </c>
      <c r="E25" s="81">
        <v>38220142</v>
      </c>
      <c r="F25" s="81">
        <v>1286527</v>
      </c>
      <c r="G25" s="251">
        <v>1.0720000000000001</v>
      </c>
      <c r="H25" s="81">
        <v>39599264</v>
      </c>
      <c r="I25" s="80">
        <v>1</v>
      </c>
      <c r="J25" s="81">
        <v>43</v>
      </c>
      <c r="K25" s="80">
        <v>0.50360000000000005</v>
      </c>
      <c r="L25" s="81">
        <v>912</v>
      </c>
      <c r="M25" s="81">
        <v>26597579</v>
      </c>
      <c r="N25" s="251">
        <v>0.67169999999999996</v>
      </c>
      <c r="O25" s="81">
        <v>17814575</v>
      </c>
      <c r="P25" s="81">
        <v>-12710403</v>
      </c>
    </row>
    <row r="26" spans="2:16" ht="14.7" customHeight="1">
      <c r="B26" s="749" t="str">
        <f>"Total " &amp; C4</f>
        <v>Total Corporates - Other</v>
      </c>
      <c r="C26" s="755"/>
      <c r="D26" s="30" t="s">
        <v>1330</v>
      </c>
      <c r="E26" s="283">
        <v>2043336884</v>
      </c>
      <c r="F26" s="283">
        <v>498961405</v>
      </c>
      <c r="G26" s="283">
        <v>0.50239999999999996</v>
      </c>
      <c r="H26" s="283">
        <v>2294023377</v>
      </c>
      <c r="I26" s="283">
        <v>2.7799999999999998E-2</v>
      </c>
      <c r="J26" s="283">
        <v>4752</v>
      </c>
      <c r="K26" s="283">
        <v>0.27050000000000002</v>
      </c>
      <c r="L26" s="283">
        <v>912</v>
      </c>
      <c r="M26" s="283">
        <v>785808046</v>
      </c>
      <c r="N26" s="283">
        <v>0.34250000000000003</v>
      </c>
      <c r="O26" s="283">
        <v>24289034</v>
      </c>
      <c r="P26" s="283">
        <v>-30272430</v>
      </c>
    </row>
    <row r="27" spans="2:16">
      <c r="G27" s="425"/>
      <c r="N27" s="425"/>
    </row>
    <row r="28" spans="2:16">
      <c r="B28" s="407"/>
      <c r="G28" s="425"/>
    </row>
  </sheetData>
  <mergeCells count="2">
    <mergeCell ref="B2:P2"/>
    <mergeCell ref="B26:C26"/>
  </mergeCells>
  <pageMargins left="0.70866141732283472" right="0.70866141732283472" top="0.74803149606299213" bottom="0.74803149606299213" header="0.31496062992125984" footer="0.31496062992125984"/>
  <pageSetup paperSize="9" scale="59" fitToHeight="0" orientation="landscape" r:id="rId1"/>
  <headerFooter>
    <oddHeader>&amp;CEN
Annex XXI</oddHeader>
    <oddFooter>&amp;C&amp;"Calibri"&amp;11&amp;K000000&amp;P_x000D_&amp;1#&amp;"Calibri"&amp;10&amp;K000000 Internal Information</oddFooter>
  </headerFooter>
  <ignoredErrors>
    <ignoredError sqref="D9:D26"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1">
    <pageSetUpPr fitToPage="1"/>
  </sheetPr>
  <dimension ref="B1:P28"/>
  <sheetViews>
    <sheetView workbookViewId="0"/>
  </sheetViews>
  <sheetFormatPr defaultColWidth="9.33203125" defaultRowHeight="14.4"/>
  <cols>
    <col min="1" max="1" width="2.5546875" customWidth="1"/>
    <col min="2" max="2" width="17.33203125" customWidth="1"/>
    <col min="3" max="3" width="20" customWidth="1"/>
    <col min="4" max="4" width="7.5546875" customWidth="1"/>
    <col min="5" max="16" width="14.33203125" customWidth="1"/>
  </cols>
  <sheetData>
    <row r="1" spans="2:16" ht="10.199999999999999" customHeight="1">
      <c r="O1" s="25"/>
    </row>
    <row r="2" spans="2:16" ht="28.2" customHeight="1">
      <c r="B2" s="794" t="s">
        <v>1492</v>
      </c>
      <c r="C2" s="794"/>
      <c r="D2" s="794"/>
      <c r="E2" s="794"/>
      <c r="F2" s="794"/>
      <c r="G2" s="794"/>
      <c r="H2" s="794"/>
      <c r="I2" s="794"/>
      <c r="J2" s="794"/>
      <c r="K2" s="794"/>
      <c r="L2" s="794"/>
      <c r="M2" s="794"/>
      <c r="N2" s="794"/>
      <c r="O2" s="794"/>
      <c r="P2" s="794"/>
    </row>
    <row r="3" spans="2:16" ht="14.7" customHeight="1">
      <c r="B3" s="53" t="s">
        <v>1493</v>
      </c>
    </row>
    <row r="4" spans="2:16">
      <c r="B4" s="8"/>
    </row>
    <row r="5" spans="2:16">
      <c r="B5" s="792" t="s">
        <v>1494</v>
      </c>
      <c r="C5" s="792"/>
      <c r="D5" s="793"/>
      <c r="E5" s="65"/>
      <c r="F5" s="66"/>
      <c r="G5" s="66"/>
      <c r="H5" s="66"/>
      <c r="I5" s="66"/>
      <c r="J5" s="66"/>
      <c r="K5" s="67"/>
    </row>
    <row r="6" spans="2:16">
      <c r="B6" s="8"/>
    </row>
    <row r="7" spans="2:16" ht="72">
      <c r="B7" s="795" t="s">
        <v>1490</v>
      </c>
      <c r="C7" s="49" t="s">
        <v>1495</v>
      </c>
      <c r="D7" s="49"/>
      <c r="E7" s="49" t="s">
        <v>1438</v>
      </c>
      <c r="F7" s="49" t="s">
        <v>1439</v>
      </c>
      <c r="G7" s="51" t="s">
        <v>1440</v>
      </c>
      <c r="H7" s="51" t="s">
        <v>1441</v>
      </c>
      <c r="I7" s="51" t="s">
        <v>1442</v>
      </c>
      <c r="J7" s="51" t="s">
        <v>1443</v>
      </c>
      <c r="K7" s="51" t="s">
        <v>1444</v>
      </c>
      <c r="L7" s="51" t="s">
        <v>1445</v>
      </c>
      <c r="M7" s="49" t="s">
        <v>1446</v>
      </c>
      <c r="N7" s="49" t="s">
        <v>1447</v>
      </c>
      <c r="O7" s="49" t="s">
        <v>1448</v>
      </c>
      <c r="P7" s="49" t="s">
        <v>1449</v>
      </c>
    </row>
    <row r="8" spans="2:16">
      <c r="B8" s="796"/>
      <c r="C8" s="50" t="s">
        <v>504</v>
      </c>
      <c r="D8" s="32" t="s">
        <v>503</v>
      </c>
      <c r="E8" s="31" t="s">
        <v>505</v>
      </c>
      <c r="F8" s="31" t="s">
        <v>506</v>
      </c>
      <c r="G8" s="31" t="s">
        <v>527</v>
      </c>
      <c r="H8" s="31" t="s">
        <v>528</v>
      </c>
      <c r="I8" s="31" t="s">
        <v>590</v>
      </c>
      <c r="J8" s="31" t="s">
        <v>592</v>
      </c>
      <c r="K8" s="31" t="s">
        <v>704</v>
      </c>
      <c r="L8" s="31" t="s">
        <v>1028</v>
      </c>
      <c r="M8" s="31" t="s">
        <v>1029</v>
      </c>
      <c r="N8" s="31" t="s">
        <v>1030</v>
      </c>
      <c r="O8" s="31" t="s">
        <v>1031</v>
      </c>
      <c r="P8" s="31" t="s">
        <v>1032</v>
      </c>
    </row>
    <row r="9" spans="2:16">
      <c r="B9" s="33"/>
      <c r="C9" s="34" t="s">
        <v>1496</v>
      </c>
      <c r="D9" s="30" t="s">
        <v>1304</v>
      </c>
      <c r="E9" s="81"/>
      <c r="F9" s="81"/>
      <c r="G9" s="81"/>
      <c r="H9" s="81"/>
      <c r="I9" s="80"/>
      <c r="J9" s="81"/>
      <c r="K9" s="80"/>
      <c r="L9" s="81"/>
      <c r="M9" s="81"/>
      <c r="N9" s="81"/>
      <c r="O9" s="81"/>
      <c r="P9" s="81"/>
    </row>
    <row r="10" spans="2:16">
      <c r="B10" s="35"/>
      <c r="C10" s="36" t="s">
        <v>1497</v>
      </c>
      <c r="D10" s="30" t="s">
        <v>1306</v>
      </c>
      <c r="E10" s="81"/>
      <c r="F10" s="81"/>
      <c r="G10" s="81"/>
      <c r="H10" s="81"/>
      <c r="I10" s="80"/>
      <c r="J10" s="81"/>
      <c r="K10" s="80"/>
      <c r="L10" s="81"/>
      <c r="M10" s="81"/>
      <c r="N10" s="81"/>
      <c r="O10" s="81"/>
      <c r="P10" s="81"/>
    </row>
    <row r="11" spans="2:16">
      <c r="B11" s="35"/>
      <c r="C11" s="36" t="s">
        <v>1498</v>
      </c>
      <c r="D11" s="30" t="s">
        <v>1308</v>
      </c>
      <c r="E11" s="81"/>
      <c r="F11" s="81"/>
      <c r="G11" s="81"/>
      <c r="H11" s="81"/>
      <c r="I11" s="80"/>
      <c r="J11" s="81"/>
      <c r="K11" s="80"/>
      <c r="L11" s="81"/>
      <c r="M11" s="81"/>
      <c r="N11" s="81"/>
      <c r="O11" s="81"/>
      <c r="P11" s="81"/>
    </row>
    <row r="12" spans="2:16">
      <c r="B12" s="35"/>
      <c r="C12" s="34" t="s">
        <v>1499</v>
      </c>
      <c r="D12" s="30" t="s">
        <v>1310</v>
      </c>
      <c r="E12" s="81"/>
      <c r="F12" s="81"/>
      <c r="G12" s="81"/>
      <c r="H12" s="81"/>
      <c r="I12" s="80"/>
      <c r="J12" s="81"/>
      <c r="K12" s="80"/>
      <c r="L12" s="81"/>
      <c r="M12" s="81"/>
      <c r="N12" s="81"/>
      <c r="O12" s="81"/>
      <c r="P12" s="81"/>
    </row>
    <row r="13" spans="2:16">
      <c r="B13" s="35"/>
      <c r="C13" s="34" t="s">
        <v>1500</v>
      </c>
      <c r="D13" s="30" t="s">
        <v>1312</v>
      </c>
      <c r="E13" s="81"/>
      <c r="F13" s="81"/>
      <c r="G13" s="81"/>
      <c r="H13" s="81"/>
      <c r="I13" s="80"/>
      <c r="J13" s="81"/>
      <c r="K13" s="80"/>
      <c r="L13" s="81"/>
      <c r="M13" s="81"/>
      <c r="N13" s="81"/>
      <c r="O13" s="81"/>
      <c r="P13" s="81"/>
    </row>
    <row r="14" spans="2:16">
      <c r="B14" s="35"/>
      <c r="C14" s="34" t="s">
        <v>1501</v>
      </c>
      <c r="D14" s="30" t="s">
        <v>1314</v>
      </c>
      <c r="E14" s="81"/>
      <c r="F14" s="81"/>
      <c r="G14" s="81"/>
      <c r="H14" s="81"/>
      <c r="I14" s="80"/>
      <c r="J14" s="81"/>
      <c r="K14" s="80"/>
      <c r="L14" s="81"/>
      <c r="M14" s="81"/>
      <c r="N14" s="81"/>
      <c r="O14" s="81"/>
      <c r="P14" s="81"/>
    </row>
    <row r="15" spans="2:16">
      <c r="B15" s="35"/>
      <c r="C15" s="34" t="s">
        <v>1502</v>
      </c>
      <c r="D15" s="30" t="s">
        <v>1316</v>
      </c>
      <c r="E15" s="81"/>
      <c r="F15" s="81"/>
      <c r="G15" s="81"/>
      <c r="H15" s="81"/>
      <c r="I15" s="80"/>
      <c r="J15" s="81"/>
      <c r="K15" s="80"/>
      <c r="L15" s="81"/>
      <c r="M15" s="81"/>
      <c r="N15" s="81"/>
      <c r="O15" s="81"/>
      <c r="P15" s="81"/>
    </row>
    <row r="16" spans="2:16">
      <c r="B16" s="35"/>
      <c r="C16" s="36" t="s">
        <v>1503</v>
      </c>
      <c r="D16" s="30" t="s">
        <v>1318</v>
      </c>
      <c r="E16" s="81"/>
      <c r="F16" s="81"/>
      <c r="G16" s="81"/>
      <c r="H16" s="81"/>
      <c r="I16" s="80"/>
      <c r="J16" s="81"/>
      <c r="K16" s="80"/>
      <c r="L16" s="81"/>
      <c r="M16" s="81"/>
      <c r="N16" s="81"/>
      <c r="O16" s="81"/>
      <c r="P16" s="81"/>
    </row>
    <row r="17" spans="2:16">
      <c r="B17" s="35"/>
      <c r="C17" s="36" t="s">
        <v>1504</v>
      </c>
      <c r="D17" s="30" t="s">
        <v>1320</v>
      </c>
      <c r="E17" s="81"/>
      <c r="F17" s="81"/>
      <c r="G17" s="81"/>
      <c r="H17" s="81"/>
      <c r="I17" s="80"/>
      <c r="J17" s="81"/>
      <c r="K17" s="80"/>
      <c r="L17" s="81"/>
      <c r="M17" s="81"/>
      <c r="N17" s="81"/>
      <c r="O17" s="81"/>
      <c r="P17" s="81"/>
    </row>
    <row r="18" spans="2:16">
      <c r="B18" s="35"/>
      <c r="C18" s="34" t="s">
        <v>1505</v>
      </c>
      <c r="D18" s="30" t="s">
        <v>1321</v>
      </c>
      <c r="E18" s="81"/>
      <c r="F18" s="81"/>
      <c r="G18" s="81"/>
      <c r="H18" s="81"/>
      <c r="I18" s="80"/>
      <c r="J18" s="81"/>
      <c r="K18" s="80"/>
      <c r="L18" s="81"/>
      <c r="M18" s="81"/>
      <c r="N18" s="81"/>
      <c r="O18" s="81"/>
      <c r="P18" s="81"/>
    </row>
    <row r="19" spans="2:16">
      <c r="B19" s="35"/>
      <c r="C19" s="36" t="s">
        <v>1506</v>
      </c>
      <c r="D19" s="30" t="s">
        <v>1322</v>
      </c>
      <c r="E19" s="81"/>
      <c r="F19" s="81"/>
      <c r="G19" s="81"/>
      <c r="H19" s="81"/>
      <c r="I19" s="80"/>
      <c r="J19" s="81"/>
      <c r="K19" s="80"/>
      <c r="L19" s="81"/>
      <c r="M19" s="81"/>
      <c r="N19" s="81"/>
      <c r="O19" s="81"/>
      <c r="P19" s="81"/>
    </row>
    <row r="20" spans="2:16">
      <c r="B20" s="35"/>
      <c r="C20" s="36" t="s">
        <v>1507</v>
      </c>
      <c r="D20" s="30" t="s">
        <v>1323</v>
      </c>
      <c r="E20" s="81"/>
      <c r="F20" s="81"/>
      <c r="G20" s="81"/>
      <c r="H20" s="81"/>
      <c r="I20" s="80"/>
      <c r="J20" s="81"/>
      <c r="K20" s="80"/>
      <c r="L20" s="81"/>
      <c r="M20" s="81"/>
      <c r="N20" s="81"/>
      <c r="O20" s="81"/>
      <c r="P20" s="81"/>
    </row>
    <row r="21" spans="2:16">
      <c r="B21" s="35"/>
      <c r="C21" s="34" t="s">
        <v>1508</v>
      </c>
      <c r="D21" s="30" t="s">
        <v>1324</v>
      </c>
      <c r="E21" s="81"/>
      <c r="F21" s="81"/>
      <c r="G21" s="81"/>
      <c r="H21" s="81"/>
      <c r="I21" s="80"/>
      <c r="J21" s="81"/>
      <c r="K21" s="80"/>
      <c r="L21" s="81"/>
      <c r="M21" s="81"/>
      <c r="N21" s="81"/>
      <c r="O21" s="81"/>
      <c r="P21" s="81"/>
    </row>
    <row r="22" spans="2:16">
      <c r="B22" s="35"/>
      <c r="C22" s="36" t="s">
        <v>1509</v>
      </c>
      <c r="D22" s="30" t="s">
        <v>1325</v>
      </c>
      <c r="E22" s="81"/>
      <c r="F22" s="81"/>
      <c r="G22" s="81"/>
      <c r="H22" s="81"/>
      <c r="I22" s="80"/>
      <c r="J22" s="81"/>
      <c r="K22" s="80"/>
      <c r="L22" s="81"/>
      <c r="M22" s="81"/>
      <c r="N22" s="81"/>
      <c r="O22" s="81"/>
      <c r="P22" s="81"/>
    </row>
    <row r="23" spans="2:16">
      <c r="B23" s="35"/>
      <c r="C23" s="36" t="s">
        <v>1510</v>
      </c>
      <c r="D23" s="30" t="s">
        <v>1327</v>
      </c>
      <c r="E23" s="81"/>
      <c r="F23" s="81"/>
      <c r="G23" s="81"/>
      <c r="H23" s="81"/>
      <c r="I23" s="80"/>
      <c r="J23" s="81"/>
      <c r="K23" s="80"/>
      <c r="L23" s="81"/>
      <c r="M23" s="81"/>
      <c r="N23" s="81"/>
      <c r="O23" s="81"/>
      <c r="P23" s="81"/>
    </row>
    <row r="24" spans="2:16">
      <c r="B24" s="35"/>
      <c r="C24" s="36" t="s">
        <v>1511</v>
      </c>
      <c r="D24" s="30" t="s">
        <v>1328</v>
      </c>
      <c r="E24" s="81"/>
      <c r="F24" s="81"/>
      <c r="G24" s="81"/>
      <c r="H24" s="81"/>
      <c r="I24" s="80"/>
      <c r="J24" s="81"/>
      <c r="K24" s="80"/>
      <c r="L24" s="81"/>
      <c r="M24" s="81"/>
      <c r="N24" s="81"/>
      <c r="O24" s="81"/>
      <c r="P24" s="81"/>
    </row>
    <row r="25" spans="2:16">
      <c r="B25" s="37"/>
      <c r="C25" s="34" t="s">
        <v>1512</v>
      </c>
      <c r="D25" s="30" t="s">
        <v>1329</v>
      </c>
      <c r="E25" s="81"/>
      <c r="F25" s="81"/>
      <c r="G25" s="81"/>
      <c r="H25" s="81"/>
      <c r="I25" s="80"/>
      <c r="J25" s="81"/>
      <c r="K25" s="80"/>
      <c r="L25" s="81"/>
      <c r="M25" s="81"/>
      <c r="N25" s="81"/>
      <c r="O25" s="81"/>
      <c r="P25" s="81"/>
    </row>
    <row r="26" spans="2:16">
      <c r="B26" s="797" t="str">
        <f>"Total " &amp; E5</f>
        <v xml:space="preserve">Total </v>
      </c>
      <c r="C26" s="798"/>
      <c r="D26" s="30" t="s">
        <v>1330</v>
      </c>
      <c r="E26" s="81"/>
      <c r="F26" s="81"/>
      <c r="G26" s="81"/>
      <c r="H26" s="81"/>
      <c r="I26" s="80"/>
      <c r="J26" s="81"/>
      <c r="K26" s="80"/>
      <c r="L26" s="81"/>
      <c r="M26" s="81"/>
      <c r="N26" s="81"/>
      <c r="O26" s="81"/>
      <c r="P26" s="81"/>
    </row>
    <row r="28" spans="2:16">
      <c r="B28" s="47"/>
    </row>
  </sheetData>
  <mergeCells count="4">
    <mergeCell ref="B5:D5"/>
    <mergeCell ref="B2:P2"/>
    <mergeCell ref="B7:B8"/>
    <mergeCell ref="B26:C26"/>
  </mergeCells>
  <pageMargins left="0.70866141732283472" right="0.70866141732283472" top="0.74803149606299213" bottom="0.74803149606299213" header="0.31496062992125984" footer="0.31496062992125984"/>
  <pageSetup paperSize="9" scale="59" fitToHeight="0" orientation="landscape" r:id="rId1"/>
  <headerFooter>
    <oddHeader>&amp;CEN
Annex XXI</oddHeader>
    <oddFooter>&amp;C&amp;"Calibri"&amp;11&amp;K000000&amp;P_x000D_&amp;1#&amp;"Calibri"&amp;10&amp;K000000 Internal Information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4">
    <pageSetUpPr fitToPage="1"/>
  </sheetPr>
  <dimension ref="B1:P28"/>
  <sheetViews>
    <sheetView workbookViewId="0"/>
  </sheetViews>
  <sheetFormatPr defaultColWidth="9.33203125" defaultRowHeight="14.4"/>
  <cols>
    <col min="1" max="1" width="2.5546875" customWidth="1"/>
    <col min="2" max="2" width="17.33203125" customWidth="1"/>
    <col min="3" max="3" width="20" customWidth="1"/>
    <col min="4" max="4" width="7.5546875" customWidth="1"/>
    <col min="5" max="16" width="14.33203125" customWidth="1"/>
  </cols>
  <sheetData>
    <row r="1" spans="2:16" ht="10.199999999999999" customHeight="1">
      <c r="O1" s="25"/>
    </row>
    <row r="2" spans="2:16" ht="28.2" customHeight="1">
      <c r="B2" s="794" t="s">
        <v>1513</v>
      </c>
      <c r="C2" s="794"/>
      <c r="D2" s="794"/>
      <c r="E2" s="794"/>
      <c r="F2" s="794"/>
      <c r="G2" s="794"/>
      <c r="H2" s="794"/>
      <c r="I2" s="794"/>
      <c r="J2" s="794"/>
      <c r="K2" s="794"/>
      <c r="L2" s="794"/>
      <c r="M2" s="794"/>
      <c r="N2" s="794"/>
      <c r="O2" s="794"/>
      <c r="P2" s="794"/>
    </row>
    <row r="3" spans="2:16" ht="14.7" customHeight="1">
      <c r="B3" s="53" t="s">
        <v>1493</v>
      </c>
    </row>
    <row r="4" spans="2:16">
      <c r="B4" s="8"/>
    </row>
    <row r="5" spans="2:16">
      <c r="B5" s="792" t="s">
        <v>1494</v>
      </c>
      <c r="C5" s="792"/>
      <c r="D5" s="793"/>
      <c r="E5" s="65"/>
      <c r="F5" s="66"/>
      <c r="G5" s="66"/>
      <c r="H5" s="66"/>
      <c r="I5" s="66"/>
      <c r="J5" s="66"/>
      <c r="K5" s="67"/>
    </row>
    <row r="6" spans="2:16">
      <c r="B6" s="8"/>
    </row>
    <row r="7" spans="2:16" ht="72">
      <c r="B7" s="795" t="s">
        <v>1514</v>
      </c>
      <c r="C7" s="49" t="s">
        <v>1495</v>
      </c>
      <c r="D7" s="49"/>
      <c r="E7" s="49" t="s">
        <v>1438</v>
      </c>
      <c r="F7" s="49" t="s">
        <v>1439</v>
      </c>
      <c r="G7" s="51" t="s">
        <v>1440</v>
      </c>
      <c r="H7" s="51" t="s">
        <v>1441</v>
      </c>
      <c r="I7" s="51" t="s">
        <v>1442</v>
      </c>
      <c r="J7" s="51" t="s">
        <v>1443</v>
      </c>
      <c r="K7" s="51" t="s">
        <v>1444</v>
      </c>
      <c r="L7" s="51" t="s">
        <v>1445</v>
      </c>
      <c r="M7" s="49" t="s">
        <v>1446</v>
      </c>
      <c r="N7" s="49" t="s">
        <v>1447</v>
      </c>
      <c r="O7" s="49" t="s">
        <v>1448</v>
      </c>
      <c r="P7" s="49" t="s">
        <v>1449</v>
      </c>
    </row>
    <row r="8" spans="2:16">
      <c r="B8" s="796"/>
      <c r="C8" s="50" t="s">
        <v>504</v>
      </c>
      <c r="D8" s="32" t="s">
        <v>503</v>
      </c>
      <c r="E8" s="31" t="s">
        <v>505</v>
      </c>
      <c r="F8" s="31" t="s">
        <v>506</v>
      </c>
      <c r="G8" s="31" t="s">
        <v>527</v>
      </c>
      <c r="H8" s="31" t="s">
        <v>528</v>
      </c>
      <c r="I8" s="31" t="s">
        <v>590</v>
      </c>
      <c r="J8" s="31" t="s">
        <v>592</v>
      </c>
      <c r="K8" s="31" t="s">
        <v>704</v>
      </c>
      <c r="L8" s="31" t="s">
        <v>1028</v>
      </c>
      <c r="M8" s="31" t="s">
        <v>1029</v>
      </c>
      <c r="N8" s="31" t="s">
        <v>1030</v>
      </c>
      <c r="O8" s="31" t="s">
        <v>1031</v>
      </c>
      <c r="P8" s="31" t="s">
        <v>1032</v>
      </c>
    </row>
    <row r="9" spans="2:16">
      <c r="B9" s="33"/>
      <c r="C9" s="34" t="s">
        <v>1496</v>
      </c>
      <c r="D9" s="30" t="s">
        <v>1304</v>
      </c>
      <c r="E9" s="81"/>
      <c r="F9" s="81"/>
      <c r="G9" s="81"/>
      <c r="H9" s="81"/>
      <c r="I9" s="80"/>
      <c r="J9" s="81"/>
      <c r="K9" s="80"/>
      <c r="L9" s="81"/>
      <c r="M9" s="81"/>
      <c r="N9" s="81"/>
      <c r="O9" s="81"/>
      <c r="P9" s="81"/>
    </row>
    <row r="10" spans="2:16">
      <c r="B10" s="35"/>
      <c r="C10" s="36" t="s">
        <v>1497</v>
      </c>
      <c r="D10" s="30" t="s">
        <v>1306</v>
      </c>
      <c r="E10" s="81"/>
      <c r="F10" s="81"/>
      <c r="G10" s="81"/>
      <c r="H10" s="81"/>
      <c r="I10" s="80"/>
      <c r="J10" s="81"/>
      <c r="K10" s="80"/>
      <c r="L10" s="81"/>
      <c r="M10" s="81"/>
      <c r="N10" s="81"/>
      <c r="O10" s="81"/>
      <c r="P10" s="81"/>
    </row>
    <row r="11" spans="2:16">
      <c r="B11" s="35"/>
      <c r="C11" s="36" t="s">
        <v>1498</v>
      </c>
      <c r="D11" s="30" t="s">
        <v>1308</v>
      </c>
      <c r="E11" s="81"/>
      <c r="F11" s="81"/>
      <c r="G11" s="81"/>
      <c r="H11" s="81"/>
      <c r="I11" s="80"/>
      <c r="J11" s="81"/>
      <c r="K11" s="80"/>
      <c r="L11" s="81"/>
      <c r="M11" s="81"/>
      <c r="N11" s="81"/>
      <c r="O11" s="81"/>
      <c r="P11" s="81"/>
    </row>
    <row r="12" spans="2:16">
      <c r="B12" s="35"/>
      <c r="C12" s="34" t="s">
        <v>1499</v>
      </c>
      <c r="D12" s="30" t="s">
        <v>1310</v>
      </c>
      <c r="E12" s="81"/>
      <c r="F12" s="81"/>
      <c r="G12" s="81"/>
      <c r="H12" s="81"/>
      <c r="I12" s="80"/>
      <c r="J12" s="81"/>
      <c r="K12" s="80"/>
      <c r="L12" s="81"/>
      <c r="M12" s="81"/>
      <c r="N12" s="81"/>
      <c r="O12" s="81"/>
      <c r="P12" s="81"/>
    </row>
    <row r="13" spans="2:16">
      <c r="B13" s="35"/>
      <c r="C13" s="34" t="s">
        <v>1500</v>
      </c>
      <c r="D13" s="30" t="s">
        <v>1312</v>
      </c>
      <c r="E13" s="81"/>
      <c r="F13" s="81"/>
      <c r="G13" s="81"/>
      <c r="H13" s="81"/>
      <c r="I13" s="80"/>
      <c r="J13" s="81"/>
      <c r="K13" s="80"/>
      <c r="L13" s="81"/>
      <c r="M13" s="81"/>
      <c r="N13" s="81"/>
      <c r="O13" s="81"/>
      <c r="P13" s="81"/>
    </row>
    <row r="14" spans="2:16">
      <c r="B14" s="35"/>
      <c r="C14" s="34" t="s">
        <v>1501</v>
      </c>
      <c r="D14" s="30" t="s">
        <v>1314</v>
      </c>
      <c r="E14" s="81"/>
      <c r="F14" s="81"/>
      <c r="G14" s="81"/>
      <c r="H14" s="81"/>
      <c r="I14" s="80"/>
      <c r="J14" s="81"/>
      <c r="K14" s="80"/>
      <c r="L14" s="81"/>
      <c r="M14" s="81"/>
      <c r="N14" s="81"/>
      <c r="O14" s="81"/>
      <c r="P14" s="81"/>
    </row>
    <row r="15" spans="2:16">
      <c r="B15" s="35"/>
      <c r="C15" s="34" t="s">
        <v>1502</v>
      </c>
      <c r="D15" s="30" t="s">
        <v>1316</v>
      </c>
      <c r="E15" s="81"/>
      <c r="F15" s="81"/>
      <c r="G15" s="81"/>
      <c r="H15" s="81"/>
      <c r="I15" s="80"/>
      <c r="J15" s="81"/>
      <c r="K15" s="80"/>
      <c r="L15" s="81"/>
      <c r="M15" s="81"/>
      <c r="N15" s="81"/>
      <c r="O15" s="81"/>
      <c r="P15" s="81"/>
    </row>
    <row r="16" spans="2:16">
      <c r="B16" s="35"/>
      <c r="C16" s="36" t="s">
        <v>1503</v>
      </c>
      <c r="D16" s="30" t="s">
        <v>1318</v>
      </c>
      <c r="E16" s="81"/>
      <c r="F16" s="81"/>
      <c r="G16" s="81"/>
      <c r="H16" s="81"/>
      <c r="I16" s="80"/>
      <c r="J16" s="81"/>
      <c r="K16" s="80"/>
      <c r="L16" s="81"/>
      <c r="M16" s="81"/>
      <c r="N16" s="81"/>
      <c r="O16" s="81"/>
      <c r="P16" s="81"/>
    </row>
    <row r="17" spans="2:16">
      <c r="B17" s="35"/>
      <c r="C17" s="36" t="s">
        <v>1504</v>
      </c>
      <c r="D17" s="30" t="s">
        <v>1320</v>
      </c>
      <c r="E17" s="81"/>
      <c r="F17" s="81"/>
      <c r="G17" s="81"/>
      <c r="H17" s="81"/>
      <c r="I17" s="80"/>
      <c r="J17" s="81"/>
      <c r="K17" s="80"/>
      <c r="L17" s="81"/>
      <c r="M17" s="81"/>
      <c r="N17" s="81"/>
      <c r="O17" s="81"/>
      <c r="P17" s="81"/>
    </row>
    <row r="18" spans="2:16">
      <c r="B18" s="35"/>
      <c r="C18" s="34" t="s">
        <v>1505</v>
      </c>
      <c r="D18" s="30" t="s">
        <v>1321</v>
      </c>
      <c r="E18" s="81"/>
      <c r="F18" s="81"/>
      <c r="G18" s="81"/>
      <c r="H18" s="81"/>
      <c r="I18" s="80"/>
      <c r="J18" s="81"/>
      <c r="K18" s="80"/>
      <c r="L18" s="81"/>
      <c r="M18" s="81"/>
      <c r="N18" s="81"/>
      <c r="O18" s="81"/>
      <c r="P18" s="81"/>
    </row>
    <row r="19" spans="2:16">
      <c r="B19" s="35"/>
      <c r="C19" s="36" t="s">
        <v>1506</v>
      </c>
      <c r="D19" s="30" t="s">
        <v>1322</v>
      </c>
      <c r="E19" s="81"/>
      <c r="F19" s="81"/>
      <c r="G19" s="81"/>
      <c r="H19" s="81"/>
      <c r="I19" s="80"/>
      <c r="J19" s="81"/>
      <c r="K19" s="80"/>
      <c r="L19" s="81"/>
      <c r="M19" s="81"/>
      <c r="N19" s="81"/>
      <c r="O19" s="81"/>
      <c r="P19" s="81"/>
    </row>
    <row r="20" spans="2:16">
      <c r="B20" s="35"/>
      <c r="C20" s="36" t="s">
        <v>1507</v>
      </c>
      <c r="D20" s="30" t="s">
        <v>1323</v>
      </c>
      <c r="E20" s="81"/>
      <c r="F20" s="81"/>
      <c r="G20" s="81"/>
      <c r="H20" s="81"/>
      <c r="I20" s="80"/>
      <c r="J20" s="81"/>
      <c r="K20" s="80"/>
      <c r="L20" s="81"/>
      <c r="M20" s="81"/>
      <c r="N20" s="81"/>
      <c r="O20" s="81"/>
      <c r="P20" s="81"/>
    </row>
    <row r="21" spans="2:16">
      <c r="B21" s="35"/>
      <c r="C21" s="34" t="s">
        <v>1508</v>
      </c>
      <c r="D21" s="30" t="s">
        <v>1324</v>
      </c>
      <c r="E21" s="81"/>
      <c r="F21" s="81"/>
      <c r="G21" s="81"/>
      <c r="H21" s="81"/>
      <c r="I21" s="80"/>
      <c r="J21" s="81"/>
      <c r="K21" s="80"/>
      <c r="L21" s="81"/>
      <c r="M21" s="81"/>
      <c r="N21" s="81"/>
      <c r="O21" s="81"/>
      <c r="P21" s="81"/>
    </row>
    <row r="22" spans="2:16">
      <c r="B22" s="35"/>
      <c r="C22" s="36" t="s">
        <v>1509</v>
      </c>
      <c r="D22" s="30" t="s">
        <v>1325</v>
      </c>
      <c r="E22" s="81"/>
      <c r="F22" s="81"/>
      <c r="G22" s="81"/>
      <c r="H22" s="81"/>
      <c r="I22" s="80"/>
      <c r="J22" s="81"/>
      <c r="K22" s="80"/>
      <c r="L22" s="81"/>
      <c r="M22" s="81"/>
      <c r="N22" s="81"/>
      <c r="O22" s="81"/>
      <c r="P22" s="81"/>
    </row>
    <row r="23" spans="2:16">
      <c r="B23" s="35"/>
      <c r="C23" s="36" t="s">
        <v>1510</v>
      </c>
      <c r="D23" s="30" t="s">
        <v>1327</v>
      </c>
      <c r="E23" s="81"/>
      <c r="F23" s="81"/>
      <c r="G23" s="81"/>
      <c r="H23" s="81"/>
      <c r="I23" s="80"/>
      <c r="J23" s="81"/>
      <c r="K23" s="80"/>
      <c r="L23" s="81"/>
      <c r="M23" s="81"/>
      <c r="N23" s="81"/>
      <c r="O23" s="81"/>
      <c r="P23" s="81"/>
    </row>
    <row r="24" spans="2:16">
      <c r="B24" s="35"/>
      <c r="C24" s="36" t="s">
        <v>1511</v>
      </c>
      <c r="D24" s="30" t="s">
        <v>1328</v>
      </c>
      <c r="E24" s="81"/>
      <c r="F24" s="81"/>
      <c r="G24" s="81"/>
      <c r="H24" s="81"/>
      <c r="I24" s="80"/>
      <c r="J24" s="81"/>
      <c r="K24" s="80"/>
      <c r="L24" s="81"/>
      <c r="M24" s="81"/>
      <c r="N24" s="81"/>
      <c r="O24" s="81"/>
      <c r="P24" s="81"/>
    </row>
    <row r="25" spans="2:16">
      <c r="B25" s="37"/>
      <c r="C25" s="34" t="s">
        <v>1512</v>
      </c>
      <c r="D25" s="30" t="s">
        <v>1329</v>
      </c>
      <c r="E25" s="81"/>
      <c r="F25" s="81"/>
      <c r="G25" s="81"/>
      <c r="H25" s="81"/>
      <c r="I25" s="80"/>
      <c r="J25" s="81"/>
      <c r="K25" s="80"/>
      <c r="L25" s="81"/>
      <c r="M25" s="81"/>
      <c r="N25" s="81"/>
      <c r="O25" s="81"/>
      <c r="P25" s="81"/>
    </row>
    <row r="26" spans="2:16">
      <c r="B26" s="797" t="str">
        <f>"Total " &amp; E5</f>
        <v xml:space="preserve">Total </v>
      </c>
      <c r="C26" s="798"/>
      <c r="D26" s="30" t="s">
        <v>1330</v>
      </c>
      <c r="E26" s="81"/>
      <c r="F26" s="81"/>
      <c r="G26" s="81"/>
      <c r="H26" s="81"/>
      <c r="I26" s="80"/>
      <c r="J26" s="81"/>
      <c r="K26" s="80"/>
      <c r="L26" s="81"/>
      <c r="M26" s="81"/>
      <c r="N26" s="81"/>
      <c r="O26" s="81"/>
      <c r="P26" s="81"/>
    </row>
    <row r="28" spans="2:16">
      <c r="B28" s="47"/>
    </row>
  </sheetData>
  <mergeCells count="4">
    <mergeCell ref="B2:P2"/>
    <mergeCell ref="B5:D5"/>
    <mergeCell ref="B7:B8"/>
    <mergeCell ref="B26:C26"/>
  </mergeCells>
  <pageMargins left="0.70866141732283472" right="0.70866141732283472" top="0.74803149606299213" bottom="0.74803149606299213" header="0.31496062992125984" footer="0.31496062992125984"/>
  <pageSetup paperSize="9" scale="59" fitToHeight="0" orientation="landscape" r:id="rId1"/>
  <headerFooter>
    <oddHeader>&amp;CEN
Annex XXI</oddHeader>
    <oddFooter>&amp;C&amp;"Calibri"&amp;11&amp;K000000&amp;P_x000D_&amp;1#&amp;"Calibri"&amp;10&amp;K000000 Internal Information</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302B-254D-441F-812E-A05EBC8AC473}">
  <sheetPr>
    <tabColor rgb="FFFFFFFF"/>
    <pageSetUpPr fitToPage="1"/>
  </sheetPr>
  <dimension ref="B1:P28"/>
  <sheetViews>
    <sheetView showRowColHeaders="0" topLeftCell="A3" zoomScaleNormal="100" workbookViewId="0">
      <selection activeCell="B18" sqref="B18"/>
    </sheetView>
  </sheetViews>
  <sheetFormatPr defaultColWidth="9.33203125" defaultRowHeight="14.4"/>
  <cols>
    <col min="1" max="1" width="2.5546875" style="342" customWidth="1"/>
    <col min="2" max="2" width="17.33203125" style="342" customWidth="1"/>
    <col min="3" max="3" width="40.33203125" style="342" customWidth="1"/>
    <col min="4" max="4" width="6" style="342" bestFit="1" customWidth="1"/>
    <col min="5" max="5" width="14.6640625" style="342" bestFit="1" customWidth="1"/>
    <col min="6" max="7" width="14.33203125" style="342" customWidth="1"/>
    <col min="8" max="8" width="14.6640625" style="342" bestFit="1" customWidth="1"/>
    <col min="9" max="16" width="14.33203125" style="342" customWidth="1"/>
    <col min="17" max="16384" width="9.33203125" style="342"/>
  </cols>
  <sheetData>
    <row r="1" spans="2:16" ht="10.199999999999999" customHeight="1">
      <c r="O1" s="347"/>
    </row>
    <row r="2" spans="2:16" ht="28.2" customHeight="1">
      <c r="B2" s="715" t="s">
        <v>1492</v>
      </c>
      <c r="C2" s="716"/>
      <c r="D2" s="716"/>
      <c r="E2" s="716"/>
      <c r="F2" s="716"/>
      <c r="G2" s="716"/>
      <c r="H2" s="716"/>
      <c r="I2" s="716"/>
      <c r="J2" s="716"/>
      <c r="K2" s="716"/>
      <c r="L2" s="716"/>
      <c r="M2" s="716"/>
      <c r="N2" s="716"/>
      <c r="O2" s="716"/>
      <c r="P2" s="716"/>
    </row>
    <row r="3" spans="2:16" ht="14.7" customHeight="1">
      <c r="B3" s="388"/>
    </row>
    <row r="4" spans="2:16" ht="28.8">
      <c r="B4" s="280" t="s">
        <v>1494</v>
      </c>
      <c r="C4" s="314" t="s">
        <v>2492</v>
      </c>
      <c r="D4" s="351"/>
    </row>
    <row r="6" spans="2:16">
      <c r="B6" s="370"/>
    </row>
    <row r="7" spans="2:16" ht="72">
      <c r="B7" s="314" t="s">
        <v>1490</v>
      </c>
      <c r="C7" s="314" t="s">
        <v>1495</v>
      </c>
      <c r="D7" s="314"/>
      <c r="E7" s="314" t="s">
        <v>1438</v>
      </c>
      <c r="F7" s="314" t="s">
        <v>1439</v>
      </c>
      <c r="G7" s="314" t="s">
        <v>1440</v>
      </c>
      <c r="H7" s="314" t="s">
        <v>1441</v>
      </c>
      <c r="I7" s="314" t="s">
        <v>1442</v>
      </c>
      <c r="J7" s="314" t="s">
        <v>1443</v>
      </c>
      <c r="K7" s="314" t="s">
        <v>1444</v>
      </c>
      <c r="L7" s="314" t="s">
        <v>1445</v>
      </c>
      <c r="M7" s="314" t="s">
        <v>1446</v>
      </c>
      <c r="N7" s="314" t="s">
        <v>1447</v>
      </c>
      <c r="O7" s="314" t="s">
        <v>1448</v>
      </c>
      <c r="P7" s="314" t="s">
        <v>1449</v>
      </c>
    </row>
    <row r="8" spans="2:16">
      <c r="B8" s="333"/>
      <c r="C8" s="334"/>
      <c r="D8" s="32" t="s">
        <v>503</v>
      </c>
      <c r="E8" s="31" t="s">
        <v>504</v>
      </c>
      <c r="F8" s="31" t="s">
        <v>505</v>
      </c>
      <c r="G8" s="31" t="s">
        <v>506</v>
      </c>
      <c r="H8" s="31" t="s">
        <v>527</v>
      </c>
      <c r="I8" s="31" t="s">
        <v>528</v>
      </c>
      <c r="J8" s="31" t="s">
        <v>590</v>
      </c>
      <c r="K8" s="31" t="s">
        <v>592</v>
      </c>
      <c r="L8" s="31" t="s">
        <v>704</v>
      </c>
      <c r="M8" s="31" t="s">
        <v>1028</v>
      </c>
      <c r="N8" s="31" t="s">
        <v>1029</v>
      </c>
      <c r="O8" s="31" t="s">
        <v>1030</v>
      </c>
      <c r="P8" s="31" t="s">
        <v>1031</v>
      </c>
    </row>
    <row r="9" spans="2:16">
      <c r="B9" s="335"/>
      <c r="C9" s="336" t="s">
        <v>1496</v>
      </c>
      <c r="D9" s="30" t="s">
        <v>1304</v>
      </c>
      <c r="E9" s="81">
        <v>29689256265</v>
      </c>
      <c r="F9" s="81">
        <v>843131686</v>
      </c>
      <c r="G9" s="251">
        <v>1.0016</v>
      </c>
      <c r="H9" s="81">
        <v>30495529505</v>
      </c>
      <c r="I9" s="80">
        <v>6.9999999999999999E-4</v>
      </c>
      <c r="J9" s="81">
        <v>204752</v>
      </c>
      <c r="K9" s="80">
        <v>0.1066</v>
      </c>
      <c r="L9" s="81">
        <v>912</v>
      </c>
      <c r="M9" s="81">
        <v>598101867</v>
      </c>
      <c r="N9" s="251">
        <v>1.9599999999999999E-2</v>
      </c>
      <c r="O9" s="81">
        <v>2395991</v>
      </c>
      <c r="P9" s="81">
        <v>-1046844</v>
      </c>
    </row>
    <row r="10" spans="2:16">
      <c r="B10" s="176"/>
      <c r="C10" s="178" t="s">
        <v>1497</v>
      </c>
      <c r="D10" s="30" t="s">
        <v>1306</v>
      </c>
      <c r="E10" s="81">
        <v>22534776773</v>
      </c>
      <c r="F10" s="81">
        <v>466955548</v>
      </c>
      <c r="G10" s="251">
        <v>1.0026999999999999</v>
      </c>
      <c r="H10" s="81">
        <v>22985619322</v>
      </c>
      <c r="I10" s="80">
        <v>5.9999999999999995E-4</v>
      </c>
      <c r="J10" s="81">
        <v>161883</v>
      </c>
      <c r="K10" s="80">
        <v>0.106</v>
      </c>
      <c r="L10" s="81">
        <v>912</v>
      </c>
      <c r="M10" s="81">
        <v>359735922</v>
      </c>
      <c r="N10" s="251">
        <v>1.5699999999999999E-2</v>
      </c>
      <c r="O10" s="81">
        <v>1324592</v>
      </c>
      <c r="P10" s="81">
        <v>-402786</v>
      </c>
    </row>
    <row r="11" spans="2:16">
      <c r="B11" s="176"/>
      <c r="C11" s="178" t="s">
        <v>1498</v>
      </c>
      <c r="D11" s="30" t="s">
        <v>1308</v>
      </c>
      <c r="E11" s="81">
        <v>7154479492</v>
      </c>
      <c r="F11" s="81">
        <v>376176138</v>
      </c>
      <c r="G11" s="251">
        <v>1.0003</v>
      </c>
      <c r="H11" s="81">
        <v>7509910183</v>
      </c>
      <c r="I11" s="80">
        <v>1.2999999999999999E-3</v>
      </c>
      <c r="J11" s="81">
        <v>42869</v>
      </c>
      <c r="K11" s="80">
        <v>0.1084</v>
      </c>
      <c r="L11" s="81">
        <v>912</v>
      </c>
      <c r="M11" s="81">
        <v>238365945</v>
      </c>
      <c r="N11" s="251">
        <v>3.1699999999999999E-2</v>
      </c>
      <c r="O11" s="81">
        <v>1071400</v>
      </c>
      <c r="P11" s="81">
        <v>-644058</v>
      </c>
    </row>
    <row r="12" spans="2:16">
      <c r="B12" s="176"/>
      <c r="C12" s="175" t="s">
        <v>1499</v>
      </c>
      <c r="D12" s="30" t="s">
        <v>1310</v>
      </c>
      <c r="E12" s="81">
        <v>489405551</v>
      </c>
      <c r="F12" s="81">
        <v>20265290</v>
      </c>
      <c r="G12" s="251">
        <v>1.0257000000000001</v>
      </c>
      <c r="H12" s="81">
        <v>510191593</v>
      </c>
      <c r="I12" s="80">
        <v>2.2000000000000001E-3</v>
      </c>
      <c r="J12" s="81">
        <v>2250</v>
      </c>
      <c r="K12" s="80">
        <v>0.25259999999999999</v>
      </c>
      <c r="L12" s="81">
        <v>912</v>
      </c>
      <c r="M12" s="81">
        <v>42224749</v>
      </c>
      <c r="N12" s="251">
        <v>8.2799999999999999E-2</v>
      </c>
      <c r="O12" s="81">
        <v>282338</v>
      </c>
      <c r="P12" s="81">
        <v>-47366</v>
      </c>
    </row>
    <row r="13" spans="2:16">
      <c r="B13" s="176"/>
      <c r="C13" s="175" t="s">
        <v>1500</v>
      </c>
      <c r="D13" s="30" t="s">
        <v>1312</v>
      </c>
      <c r="E13" s="81">
        <v>3971313287</v>
      </c>
      <c r="F13" s="81">
        <v>253717409</v>
      </c>
      <c r="G13" s="251">
        <v>1.0015000000000001</v>
      </c>
      <c r="H13" s="81">
        <v>4193341988</v>
      </c>
      <c r="I13" s="80">
        <v>3.0000000000000001E-3</v>
      </c>
      <c r="J13" s="81">
        <v>23563</v>
      </c>
      <c r="K13" s="80">
        <v>0.12659999999999999</v>
      </c>
      <c r="L13" s="81">
        <v>912</v>
      </c>
      <c r="M13" s="81">
        <v>290424112</v>
      </c>
      <c r="N13" s="251">
        <v>6.93E-2</v>
      </c>
      <c r="O13" s="81">
        <v>1736796</v>
      </c>
      <c r="P13" s="81">
        <v>-1108371</v>
      </c>
    </row>
    <row r="14" spans="2:16">
      <c r="B14" s="176"/>
      <c r="C14" s="175" t="s">
        <v>1501</v>
      </c>
      <c r="D14" s="30" t="s">
        <v>1314</v>
      </c>
      <c r="E14" s="81">
        <v>1632090449</v>
      </c>
      <c r="F14" s="81">
        <v>93827348</v>
      </c>
      <c r="G14" s="251">
        <v>1.0004999999999999</v>
      </c>
      <c r="H14" s="81">
        <v>1683761961</v>
      </c>
      <c r="I14" s="80">
        <v>5.5999999999999999E-3</v>
      </c>
      <c r="J14" s="81">
        <v>10592</v>
      </c>
      <c r="K14" s="80">
        <v>0.111</v>
      </c>
      <c r="L14" s="81">
        <v>912</v>
      </c>
      <c r="M14" s="81">
        <v>160007500</v>
      </c>
      <c r="N14" s="251">
        <v>9.5000000000000001E-2</v>
      </c>
      <c r="O14" s="81">
        <v>1075389</v>
      </c>
      <c r="P14" s="81">
        <v>-1002579</v>
      </c>
    </row>
    <row r="15" spans="2:16">
      <c r="B15" s="176"/>
      <c r="C15" s="175" t="s">
        <v>1502</v>
      </c>
      <c r="D15" s="30" t="s">
        <v>1316</v>
      </c>
      <c r="E15" s="81">
        <v>2427768098</v>
      </c>
      <c r="F15" s="81">
        <v>107963998</v>
      </c>
      <c r="G15" s="251">
        <v>1.0035000000000001</v>
      </c>
      <c r="H15" s="81">
        <v>2413727391</v>
      </c>
      <c r="I15" s="80">
        <v>1.46E-2</v>
      </c>
      <c r="J15" s="81">
        <v>16567</v>
      </c>
      <c r="K15" s="80">
        <v>0.13089999999999999</v>
      </c>
      <c r="L15" s="81">
        <v>912</v>
      </c>
      <c r="M15" s="81">
        <v>462018018</v>
      </c>
      <c r="N15" s="251">
        <v>0.19139999999999999</v>
      </c>
      <c r="O15" s="81">
        <v>4527184</v>
      </c>
      <c r="P15" s="81">
        <v>-7320534</v>
      </c>
    </row>
    <row r="16" spans="2:16">
      <c r="B16" s="176"/>
      <c r="C16" s="178" t="s">
        <v>1503</v>
      </c>
      <c r="D16" s="30" t="s">
        <v>1318</v>
      </c>
      <c r="E16" s="81">
        <v>1709579507</v>
      </c>
      <c r="F16" s="81">
        <v>98216757</v>
      </c>
      <c r="G16" s="251">
        <v>1.0032000000000001</v>
      </c>
      <c r="H16" s="81">
        <v>1754164845</v>
      </c>
      <c r="I16" s="80">
        <v>1.21E-2</v>
      </c>
      <c r="J16" s="81">
        <v>11394</v>
      </c>
      <c r="K16" s="80">
        <v>0.1401</v>
      </c>
      <c r="L16" s="81">
        <v>912</v>
      </c>
      <c r="M16" s="81">
        <v>331496034</v>
      </c>
      <c r="N16" s="251">
        <v>0.189</v>
      </c>
      <c r="O16" s="81">
        <v>3037460</v>
      </c>
      <c r="P16" s="81">
        <v>-4558530</v>
      </c>
    </row>
    <row r="17" spans="2:16">
      <c r="B17" s="176"/>
      <c r="C17" s="178" t="s">
        <v>1504</v>
      </c>
      <c r="D17" s="30" t="s">
        <v>1320</v>
      </c>
      <c r="E17" s="81">
        <v>718188591</v>
      </c>
      <c r="F17" s="81">
        <v>9747241</v>
      </c>
      <c r="G17" s="251">
        <v>1.006</v>
      </c>
      <c r="H17" s="81">
        <v>659562545</v>
      </c>
      <c r="I17" s="80">
        <v>2.12E-2</v>
      </c>
      <c r="J17" s="81">
        <v>5173</v>
      </c>
      <c r="K17" s="80">
        <v>0.1062</v>
      </c>
      <c r="L17" s="81">
        <v>912</v>
      </c>
      <c r="M17" s="81">
        <v>130521984</v>
      </c>
      <c r="N17" s="251">
        <v>0.19789999999999999</v>
      </c>
      <c r="O17" s="81">
        <v>1489725</v>
      </c>
      <c r="P17" s="81">
        <v>-2762005</v>
      </c>
    </row>
    <row r="18" spans="2:16">
      <c r="B18" s="176"/>
      <c r="C18" s="175" t="s">
        <v>1505</v>
      </c>
      <c r="D18" s="30" t="s">
        <v>1321</v>
      </c>
      <c r="E18" s="81">
        <v>1286156825</v>
      </c>
      <c r="F18" s="81">
        <v>51450408</v>
      </c>
      <c r="G18" s="251">
        <v>1.0021</v>
      </c>
      <c r="H18" s="81">
        <v>1310947620</v>
      </c>
      <c r="I18" s="80">
        <v>5.4100000000000002E-2</v>
      </c>
      <c r="J18" s="81">
        <v>7404</v>
      </c>
      <c r="K18" s="80">
        <v>0.1487</v>
      </c>
      <c r="L18" s="81">
        <v>912</v>
      </c>
      <c r="M18" s="81">
        <v>633133357</v>
      </c>
      <c r="N18" s="251">
        <v>0.48299999999999998</v>
      </c>
      <c r="O18" s="81">
        <v>10361683</v>
      </c>
      <c r="P18" s="81">
        <v>-16487552</v>
      </c>
    </row>
    <row r="19" spans="2:16">
      <c r="B19" s="176"/>
      <c r="C19" s="178" t="s">
        <v>1506</v>
      </c>
      <c r="D19" s="30" t="s">
        <v>1322</v>
      </c>
      <c r="E19" s="81">
        <v>578872418</v>
      </c>
      <c r="F19" s="81">
        <v>32704467</v>
      </c>
      <c r="G19" s="251">
        <v>1.0009999999999999</v>
      </c>
      <c r="H19" s="81">
        <v>611607956</v>
      </c>
      <c r="I19" s="80">
        <v>3.5000000000000003E-2</v>
      </c>
      <c r="J19" s="81">
        <v>3047</v>
      </c>
      <c r="K19" s="80">
        <v>0.161</v>
      </c>
      <c r="L19" s="81">
        <v>912</v>
      </c>
      <c r="M19" s="81">
        <v>265094643</v>
      </c>
      <c r="N19" s="251">
        <v>0.43340000000000001</v>
      </c>
      <c r="O19" s="81">
        <v>3455880</v>
      </c>
      <c r="P19" s="81">
        <v>-5228329</v>
      </c>
    </row>
    <row r="20" spans="2:16">
      <c r="B20" s="176"/>
      <c r="C20" s="178" t="s">
        <v>1507</v>
      </c>
      <c r="D20" s="30" t="s">
        <v>1323</v>
      </c>
      <c r="E20" s="81">
        <v>707284407</v>
      </c>
      <c r="F20" s="81">
        <v>18745941</v>
      </c>
      <c r="G20" s="251">
        <v>1.004</v>
      </c>
      <c r="H20" s="81">
        <v>699339664</v>
      </c>
      <c r="I20" s="80">
        <v>7.0699999999999999E-2</v>
      </c>
      <c r="J20" s="81">
        <v>4357</v>
      </c>
      <c r="K20" s="80">
        <v>0.13800000000000001</v>
      </c>
      <c r="L20" s="81">
        <v>912</v>
      </c>
      <c r="M20" s="81">
        <v>368038714</v>
      </c>
      <c r="N20" s="251">
        <v>0.52629999999999999</v>
      </c>
      <c r="O20" s="81">
        <v>6905803</v>
      </c>
      <c r="P20" s="81">
        <v>-11259223</v>
      </c>
    </row>
    <row r="21" spans="2:16">
      <c r="B21" s="176"/>
      <c r="C21" s="175" t="s">
        <v>1508</v>
      </c>
      <c r="D21" s="30" t="s">
        <v>1324</v>
      </c>
      <c r="E21" s="81">
        <v>427809367</v>
      </c>
      <c r="F21" s="81">
        <v>4785100</v>
      </c>
      <c r="G21" s="251">
        <v>1.0126999999999999</v>
      </c>
      <c r="H21" s="81">
        <v>395444505</v>
      </c>
      <c r="I21" s="80">
        <v>0.1757</v>
      </c>
      <c r="J21" s="81">
        <v>2750</v>
      </c>
      <c r="K21" s="80">
        <v>0.11</v>
      </c>
      <c r="L21" s="81">
        <v>912</v>
      </c>
      <c r="M21" s="81">
        <v>217194987</v>
      </c>
      <c r="N21" s="251">
        <v>0.54920000000000002</v>
      </c>
      <c r="O21" s="81">
        <v>8343187</v>
      </c>
      <c r="P21" s="81">
        <v>-6778701</v>
      </c>
    </row>
    <row r="22" spans="2:16">
      <c r="B22" s="176"/>
      <c r="C22" s="178" t="s">
        <v>1509</v>
      </c>
      <c r="D22" s="30" t="s">
        <v>1325</v>
      </c>
      <c r="E22" s="81">
        <v>399710265</v>
      </c>
      <c r="F22" s="81">
        <v>4603897</v>
      </c>
      <c r="G22" s="251">
        <v>1.0053000000000001</v>
      </c>
      <c r="H22" s="81">
        <v>367127960</v>
      </c>
      <c r="I22" s="80">
        <v>0.15260000000000001</v>
      </c>
      <c r="J22" s="81">
        <v>2548</v>
      </c>
      <c r="K22" s="80">
        <v>0.1031</v>
      </c>
      <c r="L22" s="81">
        <v>912</v>
      </c>
      <c r="M22" s="81">
        <v>194739261</v>
      </c>
      <c r="N22" s="251">
        <v>0.53039999999999998</v>
      </c>
      <c r="O22" s="81">
        <v>5667104</v>
      </c>
      <c r="P22" s="81">
        <v>-5946499</v>
      </c>
    </row>
    <row r="23" spans="2:16">
      <c r="B23" s="176"/>
      <c r="C23" s="178" t="s">
        <v>1510</v>
      </c>
      <c r="D23" s="30" t="s">
        <v>1327</v>
      </c>
      <c r="E23" s="81"/>
      <c r="F23" s="81"/>
      <c r="G23" s="251"/>
      <c r="H23" s="81"/>
      <c r="I23" s="80"/>
      <c r="J23" s="81"/>
      <c r="K23" s="80"/>
      <c r="L23" s="81"/>
      <c r="M23" s="81"/>
      <c r="N23" s="251"/>
      <c r="O23" s="81"/>
      <c r="P23" s="81"/>
    </row>
    <row r="24" spans="2:16">
      <c r="B24" s="176"/>
      <c r="C24" s="178" t="s">
        <v>1511</v>
      </c>
      <c r="D24" s="30" t="s">
        <v>1328</v>
      </c>
      <c r="E24" s="81">
        <v>28099102</v>
      </c>
      <c r="F24" s="81">
        <v>181203</v>
      </c>
      <c r="G24" s="251">
        <v>1.2</v>
      </c>
      <c r="H24" s="81">
        <v>28316546</v>
      </c>
      <c r="I24" s="80">
        <v>0.47489999999999999</v>
      </c>
      <c r="J24" s="81">
        <v>202</v>
      </c>
      <c r="K24" s="80">
        <v>0.19900000000000001</v>
      </c>
      <c r="L24" s="81">
        <v>912</v>
      </c>
      <c r="M24" s="81">
        <v>22455727</v>
      </c>
      <c r="N24" s="251">
        <v>0.79300000000000004</v>
      </c>
      <c r="O24" s="81">
        <v>2676083</v>
      </c>
      <c r="P24" s="81">
        <v>-832201</v>
      </c>
    </row>
    <row r="25" spans="2:16">
      <c r="B25" s="177"/>
      <c r="C25" s="175" t="s">
        <v>1512</v>
      </c>
      <c r="D25" s="30" t="s">
        <v>1329</v>
      </c>
      <c r="E25" s="81">
        <v>336072091</v>
      </c>
      <c r="F25" s="81">
        <v>1119955</v>
      </c>
      <c r="G25" s="251">
        <v>1.0015000000000001</v>
      </c>
      <c r="H25" s="81">
        <v>319186541</v>
      </c>
      <c r="I25" s="80">
        <v>1</v>
      </c>
      <c r="J25" s="81">
        <v>2188</v>
      </c>
      <c r="K25" s="80">
        <v>0.29360000000000003</v>
      </c>
      <c r="L25" s="81">
        <v>912</v>
      </c>
      <c r="M25" s="81">
        <v>226499772</v>
      </c>
      <c r="N25" s="251">
        <v>0.70960000000000001</v>
      </c>
      <c r="O25" s="81">
        <v>76005643</v>
      </c>
      <c r="P25" s="81">
        <v>-41672910</v>
      </c>
    </row>
    <row r="26" spans="2:16" ht="14.7" customHeight="1">
      <c r="B26" s="749" t="str">
        <f>"Total " &amp; C4</f>
        <v>Total Retail exposures - Secured by residential real estate</v>
      </c>
      <c r="C26" s="755"/>
      <c r="D26" s="30" t="s">
        <v>1330</v>
      </c>
      <c r="E26" s="283">
        <v>40259871933</v>
      </c>
      <c r="F26" s="283">
        <v>1376261194</v>
      </c>
      <c r="G26" s="283">
        <v>1.0021</v>
      </c>
      <c r="H26" s="283">
        <v>41322131105</v>
      </c>
      <c r="I26" s="283">
        <v>1.3100000000000001E-2</v>
      </c>
      <c r="J26" s="283">
        <v>270066</v>
      </c>
      <c r="K26" s="283">
        <v>0.1148</v>
      </c>
      <c r="L26" s="283">
        <v>912</v>
      </c>
      <c r="M26" s="283">
        <v>2629604362</v>
      </c>
      <c r="N26" s="283">
        <v>6.3600000000000004E-2</v>
      </c>
      <c r="O26" s="283">
        <v>104728212</v>
      </c>
      <c r="P26" s="283">
        <v>-75464856</v>
      </c>
    </row>
    <row r="27" spans="2:16">
      <c r="G27" s="425"/>
      <c r="N27" s="425"/>
    </row>
    <row r="28" spans="2:16">
      <c r="B28" s="407"/>
      <c r="G28" s="425"/>
    </row>
  </sheetData>
  <mergeCells count="2">
    <mergeCell ref="B2:P2"/>
    <mergeCell ref="B26:C26"/>
  </mergeCells>
  <pageMargins left="0.70866141732283472" right="0.70866141732283472" top="0.74803149606299213" bottom="0.74803149606299213" header="0.31496062992125984" footer="0.31496062992125984"/>
  <pageSetup paperSize="9" scale="59" fitToHeight="0" orientation="landscape" r:id="rId1"/>
  <headerFooter>
    <oddHeader>&amp;CEN
Annex XXI</oddHeader>
    <oddFooter>&amp;C&amp;"Calibri"&amp;11&amp;K000000&amp;P_x000D_&amp;1#&amp;"Calibri"&amp;10&amp;K000000 Internal Information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232C-97E5-4133-BB8B-BA73F0278F86}">
  <sheetPr>
    <tabColor rgb="FFFFFFFF"/>
    <pageSetUpPr fitToPage="1"/>
  </sheetPr>
  <dimension ref="B1:P28"/>
  <sheetViews>
    <sheetView showRowColHeaders="0" topLeftCell="A6" workbookViewId="0">
      <selection activeCell="B18" sqref="B18"/>
    </sheetView>
  </sheetViews>
  <sheetFormatPr defaultColWidth="9.33203125" defaultRowHeight="14.4"/>
  <cols>
    <col min="1" max="1" width="2.5546875" style="342" customWidth="1"/>
    <col min="2" max="2" width="17.33203125" style="342" customWidth="1"/>
    <col min="3" max="3" width="40.33203125" style="342" customWidth="1"/>
    <col min="4" max="4" width="6" style="342" bestFit="1" customWidth="1"/>
    <col min="5" max="5" width="14.6640625" style="342" bestFit="1" customWidth="1"/>
    <col min="6" max="7" width="14.33203125" style="342" customWidth="1"/>
    <col min="8" max="8" width="14.6640625" style="342" bestFit="1" customWidth="1"/>
    <col min="9" max="16" width="14.33203125" style="342" customWidth="1"/>
    <col min="17" max="16384" width="9.33203125" style="342"/>
  </cols>
  <sheetData>
    <row r="1" spans="2:16" ht="10.199999999999999" customHeight="1">
      <c r="O1" s="347"/>
    </row>
    <row r="2" spans="2:16" ht="28.2" customHeight="1">
      <c r="B2" s="715" t="s">
        <v>1492</v>
      </c>
      <c r="C2" s="716"/>
      <c r="D2" s="716"/>
      <c r="E2" s="716"/>
      <c r="F2" s="716"/>
      <c r="G2" s="716"/>
      <c r="H2" s="716"/>
      <c r="I2" s="716"/>
      <c r="J2" s="716"/>
      <c r="K2" s="716"/>
      <c r="L2" s="716"/>
      <c r="M2" s="716"/>
      <c r="N2" s="716"/>
      <c r="O2" s="716"/>
      <c r="P2" s="716"/>
    </row>
    <row r="3" spans="2:16" ht="14.7" customHeight="1">
      <c r="B3" s="388"/>
    </row>
    <row r="4" spans="2:16">
      <c r="B4" s="280" t="s">
        <v>1494</v>
      </c>
      <c r="C4" s="314" t="s">
        <v>2493</v>
      </c>
      <c r="D4" s="351"/>
    </row>
    <row r="6" spans="2:16">
      <c r="B6" s="370"/>
    </row>
    <row r="7" spans="2:16" ht="72">
      <c r="B7" s="314" t="s">
        <v>1490</v>
      </c>
      <c r="C7" s="314" t="s">
        <v>1495</v>
      </c>
      <c r="D7" s="314"/>
      <c r="E7" s="314" t="s">
        <v>1438</v>
      </c>
      <c r="F7" s="314" t="s">
        <v>1439</v>
      </c>
      <c r="G7" s="314" t="s">
        <v>1440</v>
      </c>
      <c r="H7" s="314" t="s">
        <v>1441</v>
      </c>
      <c r="I7" s="314" t="s">
        <v>1442</v>
      </c>
      <c r="J7" s="314" t="s">
        <v>1443</v>
      </c>
      <c r="K7" s="314" t="s">
        <v>1444</v>
      </c>
      <c r="L7" s="314" t="s">
        <v>1445</v>
      </c>
      <c r="M7" s="314" t="s">
        <v>1446</v>
      </c>
      <c r="N7" s="314" t="s">
        <v>1447</v>
      </c>
      <c r="O7" s="314" t="s">
        <v>1448</v>
      </c>
      <c r="P7" s="314" t="s">
        <v>1449</v>
      </c>
    </row>
    <row r="8" spans="2:16">
      <c r="B8" s="333"/>
      <c r="C8" s="334"/>
      <c r="D8" s="32" t="s">
        <v>503</v>
      </c>
      <c r="E8" s="31" t="s">
        <v>504</v>
      </c>
      <c r="F8" s="31" t="s">
        <v>505</v>
      </c>
      <c r="G8" s="31" t="s">
        <v>506</v>
      </c>
      <c r="H8" s="31" t="s">
        <v>527</v>
      </c>
      <c r="I8" s="31" t="s">
        <v>528</v>
      </c>
      <c r="J8" s="31" t="s">
        <v>590</v>
      </c>
      <c r="K8" s="31" t="s">
        <v>592</v>
      </c>
      <c r="L8" s="31" t="s">
        <v>704</v>
      </c>
      <c r="M8" s="31" t="s">
        <v>1028</v>
      </c>
      <c r="N8" s="31" t="s">
        <v>1029</v>
      </c>
      <c r="O8" s="31" t="s">
        <v>1030</v>
      </c>
      <c r="P8" s="31" t="s">
        <v>1031</v>
      </c>
    </row>
    <row r="9" spans="2:16">
      <c r="B9" s="335"/>
      <c r="C9" s="336" t="s">
        <v>1496</v>
      </c>
      <c r="D9" s="30" t="s">
        <v>1304</v>
      </c>
      <c r="E9" s="81">
        <v>465583553</v>
      </c>
      <c r="F9" s="81">
        <v>24468764</v>
      </c>
      <c r="G9" s="251">
        <v>1.0078</v>
      </c>
      <c r="H9" s="81">
        <v>490242028</v>
      </c>
      <c r="I9" s="80">
        <v>5.9999999999999995E-4</v>
      </c>
      <c r="J9" s="81">
        <v>804</v>
      </c>
      <c r="K9" s="80">
        <v>0.24079999999999999</v>
      </c>
      <c r="L9" s="81">
        <v>912</v>
      </c>
      <c r="M9" s="81">
        <v>46017389</v>
      </c>
      <c r="N9" s="251">
        <v>9.3899999999999997E-2</v>
      </c>
      <c r="O9" s="81">
        <v>70933</v>
      </c>
      <c r="P9" s="81">
        <v>-36481</v>
      </c>
    </row>
    <row r="10" spans="2:16">
      <c r="B10" s="176"/>
      <c r="C10" s="178" t="s">
        <v>1497</v>
      </c>
      <c r="D10" s="30" t="s">
        <v>1306</v>
      </c>
      <c r="E10" s="81">
        <v>455322511</v>
      </c>
      <c r="F10" s="81">
        <v>23451532</v>
      </c>
      <c r="G10" s="251">
        <v>1.0081</v>
      </c>
      <c r="H10" s="81">
        <v>478963755</v>
      </c>
      <c r="I10" s="80">
        <v>5.9999999999999995E-4</v>
      </c>
      <c r="J10" s="81">
        <v>763</v>
      </c>
      <c r="K10" s="80">
        <v>0.24160000000000001</v>
      </c>
      <c r="L10" s="81">
        <v>912</v>
      </c>
      <c r="M10" s="81">
        <v>44340955</v>
      </c>
      <c r="N10" s="251">
        <v>9.2600000000000002E-2</v>
      </c>
      <c r="O10" s="81">
        <v>68134</v>
      </c>
      <c r="P10" s="81">
        <v>-35317</v>
      </c>
    </row>
    <row r="11" spans="2:16">
      <c r="B11" s="176"/>
      <c r="C11" s="178" t="s">
        <v>1498</v>
      </c>
      <c r="D11" s="30" t="s">
        <v>1308</v>
      </c>
      <c r="E11" s="81">
        <v>10261042</v>
      </c>
      <c r="F11" s="81">
        <v>1017232</v>
      </c>
      <c r="G11" s="251">
        <v>1</v>
      </c>
      <c r="H11" s="81">
        <v>11278274</v>
      </c>
      <c r="I11" s="80">
        <v>1.1999999999999999E-3</v>
      </c>
      <c r="J11" s="81">
        <v>41</v>
      </c>
      <c r="K11" s="80">
        <v>0.20680000000000001</v>
      </c>
      <c r="L11" s="81">
        <v>912</v>
      </c>
      <c r="M11" s="81">
        <v>1676433</v>
      </c>
      <c r="N11" s="251">
        <v>0.14860000000000001</v>
      </c>
      <c r="O11" s="81">
        <v>2799</v>
      </c>
      <c r="P11" s="81">
        <v>-1165</v>
      </c>
    </row>
    <row r="12" spans="2:16">
      <c r="B12" s="176"/>
      <c r="C12" s="175" t="s">
        <v>1499</v>
      </c>
      <c r="D12" s="30" t="s">
        <v>1310</v>
      </c>
      <c r="E12" s="81">
        <v>144119023</v>
      </c>
      <c r="F12" s="81">
        <v>34230757</v>
      </c>
      <c r="G12" s="251">
        <v>1.0028999999999999</v>
      </c>
      <c r="H12" s="81">
        <v>178449612</v>
      </c>
      <c r="I12" s="80">
        <v>1.5E-3</v>
      </c>
      <c r="J12" s="81">
        <v>181</v>
      </c>
      <c r="K12" s="80">
        <v>0.29149999999999998</v>
      </c>
      <c r="L12" s="81">
        <v>912</v>
      </c>
      <c r="M12" s="81">
        <v>33181615</v>
      </c>
      <c r="N12" s="251">
        <v>0.18590000000000001</v>
      </c>
      <c r="O12" s="81">
        <v>78028</v>
      </c>
      <c r="P12" s="81">
        <v>-6669</v>
      </c>
    </row>
    <row r="13" spans="2:16">
      <c r="B13" s="176"/>
      <c r="C13" s="175" t="s">
        <v>1500</v>
      </c>
      <c r="D13" s="30" t="s">
        <v>1312</v>
      </c>
      <c r="E13" s="81">
        <v>368188177</v>
      </c>
      <c r="F13" s="81">
        <v>50004440</v>
      </c>
      <c r="G13" s="251">
        <v>1.0064</v>
      </c>
      <c r="H13" s="81">
        <v>418514651</v>
      </c>
      <c r="I13" s="80">
        <v>4.4999999999999997E-3</v>
      </c>
      <c r="J13" s="81">
        <v>358</v>
      </c>
      <c r="K13" s="80">
        <v>0.28089999999999998</v>
      </c>
      <c r="L13" s="81">
        <v>912</v>
      </c>
      <c r="M13" s="81">
        <v>134422306</v>
      </c>
      <c r="N13" s="251">
        <v>0.32119999999999999</v>
      </c>
      <c r="O13" s="81">
        <v>535242</v>
      </c>
      <c r="P13" s="81">
        <v>-146667</v>
      </c>
    </row>
    <row r="14" spans="2:16">
      <c r="B14" s="176"/>
      <c r="C14" s="175" t="s">
        <v>1501</v>
      </c>
      <c r="D14" s="30" t="s">
        <v>1314</v>
      </c>
      <c r="E14" s="81">
        <v>333262392</v>
      </c>
      <c r="F14" s="81">
        <v>36572457</v>
      </c>
      <c r="G14" s="251">
        <v>1.006</v>
      </c>
      <c r="H14" s="81">
        <v>370054008</v>
      </c>
      <c r="I14" s="80">
        <v>6.0000000000000001E-3</v>
      </c>
      <c r="J14" s="81">
        <v>382</v>
      </c>
      <c r="K14" s="80">
        <v>0.2374</v>
      </c>
      <c r="L14" s="81">
        <v>912</v>
      </c>
      <c r="M14" s="81">
        <v>116828526</v>
      </c>
      <c r="N14" s="251">
        <v>0.31569999999999998</v>
      </c>
      <c r="O14" s="81">
        <v>527716</v>
      </c>
      <c r="P14" s="81">
        <v>-140803</v>
      </c>
    </row>
    <row r="15" spans="2:16">
      <c r="B15" s="176"/>
      <c r="C15" s="175" t="s">
        <v>1502</v>
      </c>
      <c r="D15" s="30" t="s">
        <v>1316</v>
      </c>
      <c r="E15" s="81">
        <v>600497415</v>
      </c>
      <c r="F15" s="81">
        <v>94431988</v>
      </c>
      <c r="G15" s="251">
        <v>1.0023</v>
      </c>
      <c r="H15" s="81">
        <v>695150079</v>
      </c>
      <c r="I15" s="80">
        <v>1.41E-2</v>
      </c>
      <c r="J15" s="81">
        <v>486</v>
      </c>
      <c r="K15" s="80">
        <v>0.28610000000000002</v>
      </c>
      <c r="L15" s="81">
        <v>912</v>
      </c>
      <c r="M15" s="81">
        <v>344688992</v>
      </c>
      <c r="N15" s="251">
        <v>0.49580000000000002</v>
      </c>
      <c r="O15" s="81">
        <v>2805037</v>
      </c>
      <c r="P15" s="81">
        <v>-833069</v>
      </c>
    </row>
    <row r="16" spans="2:16">
      <c r="B16" s="176"/>
      <c r="C16" s="178" t="s">
        <v>1503</v>
      </c>
      <c r="D16" s="30" t="s">
        <v>1318</v>
      </c>
      <c r="E16" s="81">
        <v>496273101</v>
      </c>
      <c r="F16" s="81">
        <v>72900917</v>
      </c>
      <c r="G16" s="251">
        <v>1.0028999999999999</v>
      </c>
      <c r="H16" s="81">
        <v>569382694</v>
      </c>
      <c r="I16" s="80">
        <v>1.26E-2</v>
      </c>
      <c r="J16" s="81">
        <v>386</v>
      </c>
      <c r="K16" s="80">
        <v>0.2883</v>
      </c>
      <c r="L16" s="81">
        <v>912</v>
      </c>
      <c r="M16" s="81">
        <v>275392177</v>
      </c>
      <c r="N16" s="251">
        <v>0.48370000000000002</v>
      </c>
      <c r="O16" s="81">
        <v>2073714</v>
      </c>
      <c r="P16" s="81">
        <v>-658547</v>
      </c>
    </row>
    <row r="17" spans="2:16">
      <c r="B17" s="176"/>
      <c r="C17" s="178" t="s">
        <v>1504</v>
      </c>
      <c r="D17" s="30" t="s">
        <v>1320</v>
      </c>
      <c r="E17" s="81">
        <v>104224314</v>
      </c>
      <c r="F17" s="81">
        <v>21531071</v>
      </c>
      <c r="G17" s="251">
        <v>1.0005999999999999</v>
      </c>
      <c r="H17" s="81">
        <v>125767385</v>
      </c>
      <c r="I17" s="80">
        <v>2.1000000000000001E-2</v>
      </c>
      <c r="J17" s="81">
        <v>100</v>
      </c>
      <c r="K17" s="80">
        <v>0.27610000000000001</v>
      </c>
      <c r="L17" s="81">
        <v>912</v>
      </c>
      <c r="M17" s="81">
        <v>69296815</v>
      </c>
      <c r="N17" s="251">
        <v>0.55100000000000005</v>
      </c>
      <c r="O17" s="81">
        <v>731323</v>
      </c>
      <c r="P17" s="81">
        <v>-174522</v>
      </c>
    </row>
    <row r="18" spans="2:16">
      <c r="B18" s="176"/>
      <c r="C18" s="175" t="s">
        <v>1505</v>
      </c>
      <c r="D18" s="30" t="s">
        <v>1321</v>
      </c>
      <c r="E18" s="81">
        <v>33047195</v>
      </c>
      <c r="F18" s="81">
        <v>2587868</v>
      </c>
      <c r="G18" s="251">
        <v>1.0061</v>
      </c>
      <c r="H18" s="81">
        <v>35650842</v>
      </c>
      <c r="I18" s="80">
        <v>4.8099999999999997E-2</v>
      </c>
      <c r="J18" s="81">
        <v>39</v>
      </c>
      <c r="K18" s="80">
        <v>0.2641</v>
      </c>
      <c r="L18" s="81">
        <v>912</v>
      </c>
      <c r="M18" s="81">
        <v>24084241</v>
      </c>
      <c r="N18" s="251">
        <v>0.67559999999999998</v>
      </c>
      <c r="O18" s="81">
        <v>449007</v>
      </c>
      <c r="P18" s="81">
        <v>-296188</v>
      </c>
    </row>
    <row r="19" spans="2:16">
      <c r="B19" s="176"/>
      <c r="C19" s="178" t="s">
        <v>1506</v>
      </c>
      <c r="D19" s="30" t="s">
        <v>1322</v>
      </c>
      <c r="E19" s="81">
        <v>22322755</v>
      </c>
      <c r="F19" s="81">
        <v>1887747</v>
      </c>
      <c r="G19" s="251">
        <v>1.0042</v>
      </c>
      <c r="H19" s="81">
        <v>24218507</v>
      </c>
      <c r="I19" s="80">
        <v>4.3700000000000003E-2</v>
      </c>
      <c r="J19" s="81">
        <v>23</v>
      </c>
      <c r="K19" s="80">
        <v>0.27850000000000003</v>
      </c>
      <c r="L19" s="81">
        <v>912</v>
      </c>
      <c r="M19" s="81">
        <v>16550318</v>
      </c>
      <c r="N19" s="251">
        <v>0.68340000000000001</v>
      </c>
      <c r="O19" s="81">
        <v>294699</v>
      </c>
      <c r="P19" s="81">
        <v>-185484</v>
      </c>
    </row>
    <row r="20" spans="2:16">
      <c r="B20" s="176"/>
      <c r="C20" s="178" t="s">
        <v>1507</v>
      </c>
      <c r="D20" s="30" t="s">
        <v>1323</v>
      </c>
      <c r="E20" s="81">
        <v>10724441</v>
      </c>
      <c r="F20" s="81">
        <v>700120</v>
      </c>
      <c r="G20" s="251">
        <v>1.0111000000000001</v>
      </c>
      <c r="H20" s="81">
        <v>11432336</v>
      </c>
      <c r="I20" s="80">
        <v>5.74E-2</v>
      </c>
      <c r="J20" s="81">
        <v>16</v>
      </c>
      <c r="K20" s="80">
        <v>0.23380000000000001</v>
      </c>
      <c r="L20" s="81">
        <v>912</v>
      </c>
      <c r="M20" s="81">
        <v>7533924</v>
      </c>
      <c r="N20" s="251">
        <v>0.65900000000000003</v>
      </c>
      <c r="O20" s="81">
        <v>154308</v>
      </c>
      <c r="P20" s="81">
        <v>-110703</v>
      </c>
    </row>
    <row r="21" spans="2:16">
      <c r="B21" s="176"/>
      <c r="C21" s="175" t="s">
        <v>1508</v>
      </c>
      <c r="D21" s="30" t="s">
        <v>1324</v>
      </c>
      <c r="E21" s="81">
        <v>60418987</v>
      </c>
      <c r="F21" s="81">
        <v>5897903</v>
      </c>
      <c r="G21" s="251">
        <v>1.0078</v>
      </c>
      <c r="H21" s="81">
        <v>66362891</v>
      </c>
      <c r="I21" s="80">
        <v>0.1198</v>
      </c>
      <c r="J21" s="81">
        <v>83</v>
      </c>
      <c r="K21" s="80">
        <v>0.25269999999999998</v>
      </c>
      <c r="L21" s="81">
        <v>912</v>
      </c>
      <c r="M21" s="81">
        <v>59987399</v>
      </c>
      <c r="N21" s="251">
        <v>0.90390000000000004</v>
      </c>
      <c r="O21" s="81">
        <v>2008496</v>
      </c>
      <c r="P21" s="81">
        <v>-965935</v>
      </c>
    </row>
    <row r="22" spans="2:16">
      <c r="B22" s="176"/>
      <c r="C22" s="178" t="s">
        <v>1509</v>
      </c>
      <c r="D22" s="30" t="s">
        <v>1325</v>
      </c>
      <c r="E22" s="81">
        <v>60418987</v>
      </c>
      <c r="F22" s="81">
        <v>5897903</v>
      </c>
      <c r="G22" s="251">
        <v>1.0078</v>
      </c>
      <c r="H22" s="81">
        <v>66362891</v>
      </c>
      <c r="I22" s="80">
        <v>0.1198</v>
      </c>
      <c r="J22" s="81">
        <v>83</v>
      </c>
      <c r="K22" s="80">
        <v>0.25269999999999998</v>
      </c>
      <c r="L22" s="81">
        <v>912</v>
      </c>
      <c r="M22" s="81">
        <v>59987399</v>
      </c>
      <c r="N22" s="251">
        <v>0.90390000000000004</v>
      </c>
      <c r="O22" s="81">
        <v>2008496</v>
      </c>
      <c r="P22" s="81">
        <v>-965935</v>
      </c>
    </row>
    <row r="23" spans="2:16">
      <c r="B23" s="176"/>
      <c r="C23" s="178" t="s">
        <v>1510</v>
      </c>
      <c r="D23" s="30" t="s">
        <v>1327</v>
      </c>
      <c r="E23" s="81"/>
      <c r="F23" s="81"/>
      <c r="G23" s="251"/>
      <c r="H23" s="81"/>
      <c r="I23" s="80"/>
      <c r="J23" s="81"/>
      <c r="K23" s="80"/>
      <c r="L23" s="81"/>
      <c r="M23" s="81"/>
      <c r="N23" s="251"/>
      <c r="O23" s="81"/>
      <c r="P23" s="81"/>
    </row>
    <row r="24" spans="2:16">
      <c r="B24" s="176"/>
      <c r="C24" s="178" t="s">
        <v>1511</v>
      </c>
      <c r="D24" s="30" t="s">
        <v>1328</v>
      </c>
      <c r="E24" s="81"/>
      <c r="F24" s="81"/>
      <c r="G24" s="251"/>
      <c r="H24" s="81"/>
      <c r="I24" s="80"/>
      <c r="J24" s="81"/>
      <c r="K24" s="80"/>
      <c r="L24" s="81"/>
      <c r="M24" s="81"/>
      <c r="N24" s="251"/>
      <c r="O24" s="81"/>
      <c r="P24" s="81"/>
    </row>
    <row r="25" spans="2:16">
      <c r="B25" s="177"/>
      <c r="C25" s="175" t="s">
        <v>1512</v>
      </c>
      <c r="D25" s="30" t="s">
        <v>1329</v>
      </c>
      <c r="E25" s="81">
        <v>38220142</v>
      </c>
      <c r="F25" s="81">
        <v>1286527</v>
      </c>
      <c r="G25" s="251">
        <v>1.0720000000000001</v>
      </c>
      <c r="H25" s="81">
        <v>39599264</v>
      </c>
      <c r="I25" s="80">
        <v>1</v>
      </c>
      <c r="J25" s="81">
        <v>43</v>
      </c>
      <c r="K25" s="80">
        <v>0.50360000000000005</v>
      </c>
      <c r="L25" s="81">
        <v>912</v>
      </c>
      <c r="M25" s="81">
        <v>26597579</v>
      </c>
      <c r="N25" s="251">
        <v>0.67169999999999996</v>
      </c>
      <c r="O25" s="81">
        <v>17814575</v>
      </c>
      <c r="P25" s="81">
        <v>-12710403</v>
      </c>
    </row>
    <row r="26" spans="2:16" ht="14.7" customHeight="1">
      <c r="B26" s="749" t="str">
        <f>"Total " &amp; C4</f>
        <v>Total Memo item: Corporates - SME</v>
      </c>
      <c r="C26" s="755"/>
      <c r="D26" s="30" t="s">
        <v>1330</v>
      </c>
      <c r="E26" s="283">
        <v>2043336884</v>
      </c>
      <c r="F26" s="283">
        <v>249480702</v>
      </c>
      <c r="G26" s="283">
        <v>1.0047999999999999</v>
      </c>
      <c r="H26" s="283">
        <v>2294023377</v>
      </c>
      <c r="I26" s="283">
        <v>2.7799999999999998E-2</v>
      </c>
      <c r="J26" s="283">
        <v>2376</v>
      </c>
      <c r="K26" s="283">
        <v>0.27050000000000002</v>
      </c>
      <c r="L26" s="283">
        <v>912</v>
      </c>
      <c r="M26" s="283">
        <v>785808046</v>
      </c>
      <c r="N26" s="283">
        <v>0.34250000000000003</v>
      </c>
      <c r="O26" s="283">
        <v>24289034</v>
      </c>
      <c r="P26" s="283">
        <v>-15136215</v>
      </c>
    </row>
    <row r="27" spans="2:16">
      <c r="G27" s="425"/>
      <c r="N27" s="425"/>
    </row>
    <row r="28" spans="2:16">
      <c r="B28" s="407"/>
      <c r="G28" s="425"/>
    </row>
  </sheetData>
  <mergeCells count="2">
    <mergeCell ref="B2:P2"/>
    <mergeCell ref="B26:C26"/>
  </mergeCells>
  <pageMargins left="0.70866141732283472" right="0.70866141732283472" top="0.74803149606299213" bottom="0.74803149606299213" header="0.31496062992125984" footer="0.31496062992125984"/>
  <pageSetup paperSize="9" scale="59" fitToHeight="0" orientation="landscape" r:id="rId1"/>
  <headerFooter>
    <oddHeader>&amp;CEN
Annex XXI</oddHeader>
    <oddFooter>&amp;C&amp;"Calibri"&amp;11&amp;K000000&amp;P_x000D_&amp;1#&amp;"Calibri"&amp;10&amp;K000000 Internal Information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1375C-086B-46C1-BC30-6F0D69E75348}">
  <sheetPr>
    <tabColor rgb="FFFFFFFF"/>
    <pageSetUpPr fitToPage="1"/>
  </sheetPr>
  <dimension ref="B1:P28"/>
  <sheetViews>
    <sheetView showRowColHeaders="0" topLeftCell="A3" zoomScaleNormal="100" workbookViewId="0">
      <selection activeCell="B18" sqref="B18"/>
    </sheetView>
  </sheetViews>
  <sheetFormatPr defaultColWidth="9.33203125" defaultRowHeight="14.4"/>
  <cols>
    <col min="1" max="1" width="2.5546875" style="342" customWidth="1"/>
    <col min="2" max="2" width="17.33203125" style="342" customWidth="1"/>
    <col min="3" max="3" width="40.33203125" style="342" customWidth="1"/>
    <col min="4" max="4" width="6" style="342" bestFit="1" customWidth="1"/>
    <col min="5" max="5" width="14.6640625" style="342" bestFit="1" customWidth="1"/>
    <col min="6" max="7" width="14.33203125" style="342" customWidth="1"/>
    <col min="8" max="8" width="14.6640625" style="342" bestFit="1" customWidth="1"/>
    <col min="9" max="16" width="14.33203125" style="342" customWidth="1"/>
    <col min="17" max="16384" width="9.33203125" style="342"/>
  </cols>
  <sheetData>
    <row r="1" spans="2:16" ht="10.199999999999999" customHeight="1">
      <c r="O1" s="347"/>
    </row>
    <row r="2" spans="2:16" ht="28.2" customHeight="1">
      <c r="B2" s="715" t="s">
        <v>1492</v>
      </c>
      <c r="C2" s="716"/>
      <c r="D2" s="716"/>
      <c r="E2" s="716"/>
      <c r="F2" s="716"/>
      <c r="G2" s="716"/>
      <c r="H2" s="716"/>
      <c r="I2" s="716"/>
      <c r="J2" s="716"/>
      <c r="K2" s="716"/>
      <c r="L2" s="716"/>
      <c r="M2" s="716"/>
      <c r="N2" s="716"/>
      <c r="O2" s="716"/>
      <c r="P2" s="716"/>
    </row>
    <row r="3" spans="2:16" ht="14.7" customHeight="1">
      <c r="B3" s="388"/>
    </row>
    <row r="4" spans="2:16">
      <c r="B4" s="280" t="s">
        <v>1494</v>
      </c>
      <c r="C4" s="314" t="s">
        <v>2494</v>
      </c>
      <c r="D4" s="351"/>
    </row>
    <row r="6" spans="2:16">
      <c r="B6" s="370"/>
    </row>
    <row r="7" spans="2:16" ht="72">
      <c r="B7" s="314" t="s">
        <v>1490</v>
      </c>
      <c r="C7" s="314" t="s">
        <v>1495</v>
      </c>
      <c r="D7" s="314"/>
      <c r="E7" s="314" t="s">
        <v>1438</v>
      </c>
      <c r="F7" s="314" t="s">
        <v>1439</v>
      </c>
      <c r="G7" s="314" t="s">
        <v>1440</v>
      </c>
      <c r="H7" s="314" t="s">
        <v>1441</v>
      </c>
      <c r="I7" s="314" t="s">
        <v>1442</v>
      </c>
      <c r="J7" s="314" t="s">
        <v>1443</v>
      </c>
      <c r="K7" s="314" t="s">
        <v>1444</v>
      </c>
      <c r="L7" s="314" t="s">
        <v>1445</v>
      </c>
      <c r="M7" s="314" t="s">
        <v>1446</v>
      </c>
      <c r="N7" s="314" t="s">
        <v>1447</v>
      </c>
      <c r="O7" s="314" t="s">
        <v>1448</v>
      </c>
      <c r="P7" s="314" t="s">
        <v>1449</v>
      </c>
    </row>
    <row r="8" spans="2:16">
      <c r="B8" s="333"/>
      <c r="C8" s="334"/>
      <c r="D8" s="32" t="s">
        <v>503</v>
      </c>
      <c r="E8" s="31" t="s">
        <v>504</v>
      </c>
      <c r="F8" s="31" t="s">
        <v>505</v>
      </c>
      <c r="G8" s="31" t="s">
        <v>506</v>
      </c>
      <c r="H8" s="31" t="s">
        <v>527</v>
      </c>
      <c r="I8" s="31" t="s">
        <v>528</v>
      </c>
      <c r="J8" s="31" t="s">
        <v>590</v>
      </c>
      <c r="K8" s="31" t="s">
        <v>592</v>
      </c>
      <c r="L8" s="31" t="s">
        <v>704</v>
      </c>
      <c r="M8" s="31" t="s">
        <v>1028</v>
      </c>
      <c r="N8" s="31" t="s">
        <v>1029</v>
      </c>
      <c r="O8" s="31" t="s">
        <v>1030</v>
      </c>
      <c r="P8" s="31" t="s">
        <v>1031</v>
      </c>
    </row>
    <row r="9" spans="2:16">
      <c r="B9" s="335"/>
      <c r="C9" s="336" t="s">
        <v>1496</v>
      </c>
      <c r="D9" s="30" t="s">
        <v>1304</v>
      </c>
      <c r="E9" s="81">
        <v>1141838628</v>
      </c>
      <c r="F9" s="81">
        <v>93242683</v>
      </c>
      <c r="G9" s="251">
        <v>1.0216000000000001</v>
      </c>
      <c r="H9" s="81">
        <v>1237096960</v>
      </c>
      <c r="I9" s="80">
        <v>6.9999999999999999E-4</v>
      </c>
      <c r="J9" s="81">
        <v>28802</v>
      </c>
      <c r="K9" s="80">
        <v>0.29060000000000002</v>
      </c>
      <c r="L9" s="81">
        <v>912</v>
      </c>
      <c r="M9" s="81">
        <v>55056495</v>
      </c>
      <c r="N9" s="251">
        <v>4.4499999999999998E-2</v>
      </c>
      <c r="O9" s="81">
        <v>234263</v>
      </c>
      <c r="P9" s="81">
        <v>-56467</v>
      </c>
    </row>
    <row r="10" spans="2:16">
      <c r="B10" s="176"/>
      <c r="C10" s="178" t="s">
        <v>1497</v>
      </c>
      <c r="D10" s="30" t="s">
        <v>1306</v>
      </c>
      <c r="E10" s="81">
        <v>1007337865</v>
      </c>
      <c r="F10" s="81">
        <v>79657204</v>
      </c>
      <c r="G10" s="251">
        <v>1.0217000000000001</v>
      </c>
      <c r="H10" s="81">
        <v>1088726931</v>
      </c>
      <c r="I10" s="80">
        <v>5.9999999999999995E-4</v>
      </c>
      <c r="J10" s="81">
        <v>23410</v>
      </c>
      <c r="K10" s="80">
        <v>0.29060000000000002</v>
      </c>
      <c r="L10" s="81">
        <v>912</v>
      </c>
      <c r="M10" s="81">
        <v>43097514</v>
      </c>
      <c r="N10" s="251">
        <v>3.9600000000000003E-2</v>
      </c>
      <c r="O10" s="81">
        <v>177865</v>
      </c>
      <c r="P10" s="81">
        <v>-41668</v>
      </c>
    </row>
    <row r="11" spans="2:16">
      <c r="B11" s="176"/>
      <c r="C11" s="178" t="s">
        <v>1498</v>
      </c>
      <c r="D11" s="30" t="s">
        <v>1308</v>
      </c>
      <c r="E11" s="81">
        <v>134500763</v>
      </c>
      <c r="F11" s="81">
        <v>13585480</v>
      </c>
      <c r="G11" s="251">
        <v>1.0208999999999999</v>
      </c>
      <c r="H11" s="81">
        <v>148370029</v>
      </c>
      <c r="I11" s="80">
        <v>1.2999999999999999E-3</v>
      </c>
      <c r="J11" s="81">
        <v>5392</v>
      </c>
      <c r="K11" s="80">
        <v>0.2903</v>
      </c>
      <c r="L11" s="81">
        <v>912</v>
      </c>
      <c r="M11" s="81">
        <v>11958981</v>
      </c>
      <c r="N11" s="251">
        <v>8.0600000000000005E-2</v>
      </c>
      <c r="O11" s="81">
        <v>56397</v>
      </c>
      <c r="P11" s="81">
        <v>-14798</v>
      </c>
    </row>
    <row r="12" spans="2:16">
      <c r="B12" s="176"/>
      <c r="C12" s="175" t="s">
        <v>1499</v>
      </c>
      <c r="D12" s="30" t="s">
        <v>1310</v>
      </c>
      <c r="E12" s="81">
        <v>840348904</v>
      </c>
      <c r="F12" s="81">
        <v>79335871</v>
      </c>
      <c r="G12" s="251">
        <v>1.0516000000000001</v>
      </c>
      <c r="H12" s="81">
        <v>923774517</v>
      </c>
      <c r="I12" s="80">
        <v>2E-3</v>
      </c>
      <c r="J12" s="81">
        <v>7860</v>
      </c>
      <c r="K12" s="80">
        <v>0.28720000000000001</v>
      </c>
      <c r="L12" s="81">
        <v>912</v>
      </c>
      <c r="M12" s="81">
        <v>80938950</v>
      </c>
      <c r="N12" s="251">
        <v>8.7599999999999997E-2</v>
      </c>
      <c r="O12" s="81">
        <v>527405</v>
      </c>
      <c r="P12" s="81">
        <v>-78274</v>
      </c>
    </row>
    <row r="13" spans="2:16">
      <c r="B13" s="176"/>
      <c r="C13" s="175" t="s">
        <v>1500</v>
      </c>
      <c r="D13" s="30" t="s">
        <v>1312</v>
      </c>
      <c r="E13" s="81">
        <v>1085973562</v>
      </c>
      <c r="F13" s="81">
        <v>77261679</v>
      </c>
      <c r="G13" s="251">
        <v>1.0470999999999999</v>
      </c>
      <c r="H13" s="81">
        <v>1166875373</v>
      </c>
      <c r="I13" s="80">
        <v>4.3E-3</v>
      </c>
      <c r="J13" s="81">
        <v>31026</v>
      </c>
      <c r="K13" s="80">
        <v>0.29370000000000002</v>
      </c>
      <c r="L13" s="81">
        <v>912</v>
      </c>
      <c r="M13" s="81">
        <v>186522214</v>
      </c>
      <c r="N13" s="251">
        <v>0.1598</v>
      </c>
      <c r="O13" s="81">
        <v>1464431</v>
      </c>
      <c r="P13" s="81">
        <v>-630388</v>
      </c>
    </row>
    <row r="14" spans="2:16">
      <c r="B14" s="176"/>
      <c r="C14" s="175" t="s">
        <v>1501</v>
      </c>
      <c r="D14" s="30" t="s">
        <v>1314</v>
      </c>
      <c r="E14" s="81">
        <v>356619650</v>
      </c>
      <c r="F14" s="81">
        <v>30765650</v>
      </c>
      <c r="G14" s="251">
        <v>1.0438000000000001</v>
      </c>
      <c r="H14" s="81">
        <v>388732391</v>
      </c>
      <c r="I14" s="80">
        <v>6.0000000000000001E-3</v>
      </c>
      <c r="J14" s="81">
        <v>2658</v>
      </c>
      <c r="K14" s="80">
        <v>0.26479999999999998</v>
      </c>
      <c r="L14" s="81">
        <v>912</v>
      </c>
      <c r="M14" s="81">
        <v>63264286</v>
      </c>
      <c r="N14" s="251">
        <v>0.16270000000000001</v>
      </c>
      <c r="O14" s="81">
        <v>621592</v>
      </c>
      <c r="P14" s="81">
        <v>-122400</v>
      </c>
    </row>
    <row r="15" spans="2:16">
      <c r="B15" s="176"/>
      <c r="C15" s="175" t="s">
        <v>1502</v>
      </c>
      <c r="D15" s="30" t="s">
        <v>1316</v>
      </c>
      <c r="E15" s="81">
        <v>1023033220</v>
      </c>
      <c r="F15" s="81">
        <v>85657568</v>
      </c>
      <c r="G15" s="251">
        <v>1.0443</v>
      </c>
      <c r="H15" s="81">
        <v>1112480952</v>
      </c>
      <c r="I15" s="80">
        <v>1.44E-2</v>
      </c>
      <c r="J15" s="81">
        <v>22509</v>
      </c>
      <c r="K15" s="80">
        <v>0.28739999999999999</v>
      </c>
      <c r="L15" s="81">
        <v>912</v>
      </c>
      <c r="M15" s="81">
        <v>296483382</v>
      </c>
      <c r="N15" s="251">
        <v>0.26650000000000001</v>
      </c>
      <c r="O15" s="81">
        <v>4607436</v>
      </c>
      <c r="P15" s="81">
        <v>-2155742</v>
      </c>
    </row>
    <row r="16" spans="2:16">
      <c r="B16" s="176"/>
      <c r="C16" s="178" t="s">
        <v>1503</v>
      </c>
      <c r="D16" s="30" t="s">
        <v>1318</v>
      </c>
      <c r="E16" s="81">
        <v>701467423</v>
      </c>
      <c r="F16" s="81">
        <v>60725768</v>
      </c>
      <c r="G16" s="251">
        <v>1.0464</v>
      </c>
      <c r="H16" s="81">
        <v>765011670</v>
      </c>
      <c r="I16" s="80">
        <v>1.14E-2</v>
      </c>
      <c r="J16" s="81">
        <v>14183</v>
      </c>
      <c r="K16" s="80">
        <v>0.28549999999999998</v>
      </c>
      <c r="L16" s="81">
        <v>912</v>
      </c>
      <c r="M16" s="81">
        <v>186801386</v>
      </c>
      <c r="N16" s="251">
        <v>0.2442</v>
      </c>
      <c r="O16" s="81">
        <v>2477768</v>
      </c>
      <c r="P16" s="81">
        <v>-1002504</v>
      </c>
    </row>
    <row r="17" spans="2:16">
      <c r="B17" s="176"/>
      <c r="C17" s="178" t="s">
        <v>1504</v>
      </c>
      <c r="D17" s="30" t="s">
        <v>1320</v>
      </c>
      <c r="E17" s="81">
        <v>321565797</v>
      </c>
      <c r="F17" s="81">
        <v>24931800</v>
      </c>
      <c r="G17" s="251">
        <v>1.0389999999999999</v>
      </c>
      <c r="H17" s="81">
        <v>347469282</v>
      </c>
      <c r="I17" s="80">
        <v>2.1000000000000001E-2</v>
      </c>
      <c r="J17" s="81">
        <v>8326</v>
      </c>
      <c r="K17" s="80">
        <v>0.29170000000000001</v>
      </c>
      <c r="L17" s="81">
        <v>912</v>
      </c>
      <c r="M17" s="81">
        <v>109681996</v>
      </c>
      <c r="N17" s="251">
        <v>0.31569999999999998</v>
      </c>
      <c r="O17" s="81">
        <v>2129668</v>
      </c>
      <c r="P17" s="81">
        <v>-1153237</v>
      </c>
    </row>
    <row r="18" spans="2:16">
      <c r="B18" s="176"/>
      <c r="C18" s="175" t="s">
        <v>1505</v>
      </c>
      <c r="D18" s="30" t="s">
        <v>1321</v>
      </c>
      <c r="E18" s="81">
        <v>163443973</v>
      </c>
      <c r="F18" s="81">
        <v>7651599</v>
      </c>
      <c r="G18" s="251">
        <v>1.0761000000000001</v>
      </c>
      <c r="H18" s="81">
        <v>171678198</v>
      </c>
      <c r="I18" s="80">
        <v>5.4600000000000003E-2</v>
      </c>
      <c r="J18" s="81">
        <v>4529</v>
      </c>
      <c r="K18" s="80">
        <v>0.2787</v>
      </c>
      <c r="L18" s="81">
        <v>912</v>
      </c>
      <c r="M18" s="81">
        <v>60709120</v>
      </c>
      <c r="N18" s="251">
        <v>0.35360000000000003</v>
      </c>
      <c r="O18" s="81">
        <v>2628874</v>
      </c>
      <c r="P18" s="81">
        <v>-1976704</v>
      </c>
    </row>
    <row r="19" spans="2:16">
      <c r="B19" s="176"/>
      <c r="C19" s="178" t="s">
        <v>1506</v>
      </c>
      <c r="D19" s="30" t="s">
        <v>1322</v>
      </c>
      <c r="E19" s="81">
        <v>56698608</v>
      </c>
      <c r="F19" s="81">
        <v>4517745</v>
      </c>
      <c r="G19" s="251">
        <v>1.0525</v>
      </c>
      <c r="H19" s="81">
        <v>61453507</v>
      </c>
      <c r="I19" s="80">
        <v>4.1500000000000002E-2</v>
      </c>
      <c r="J19" s="81">
        <v>975</v>
      </c>
      <c r="K19" s="80">
        <v>0.27900000000000003</v>
      </c>
      <c r="L19" s="81">
        <v>912</v>
      </c>
      <c r="M19" s="81">
        <v>20446494</v>
      </c>
      <c r="N19" s="251">
        <v>0.3327</v>
      </c>
      <c r="O19" s="81">
        <v>708553</v>
      </c>
      <c r="P19" s="81">
        <v>-332585</v>
      </c>
    </row>
    <row r="20" spans="2:16">
      <c r="B20" s="176"/>
      <c r="C20" s="178" t="s">
        <v>1507</v>
      </c>
      <c r="D20" s="30" t="s">
        <v>1323</v>
      </c>
      <c r="E20" s="81">
        <v>106745365</v>
      </c>
      <c r="F20" s="81">
        <v>3133854</v>
      </c>
      <c r="G20" s="251">
        <v>1.1102000000000001</v>
      </c>
      <c r="H20" s="81">
        <v>110224691</v>
      </c>
      <c r="I20" s="80">
        <v>6.1899999999999997E-2</v>
      </c>
      <c r="J20" s="81">
        <v>3554</v>
      </c>
      <c r="K20" s="80">
        <v>0.27850000000000003</v>
      </c>
      <c r="L20" s="81">
        <v>912</v>
      </c>
      <c r="M20" s="81">
        <v>40262626</v>
      </c>
      <c r="N20" s="251">
        <v>0.36530000000000001</v>
      </c>
      <c r="O20" s="81">
        <v>1920321</v>
      </c>
      <c r="P20" s="81">
        <v>-1644119</v>
      </c>
    </row>
    <row r="21" spans="2:16">
      <c r="B21" s="176"/>
      <c r="C21" s="175" t="s">
        <v>1508</v>
      </c>
      <c r="D21" s="30" t="s">
        <v>1324</v>
      </c>
      <c r="E21" s="81">
        <v>132561578</v>
      </c>
      <c r="F21" s="81">
        <v>5772935</v>
      </c>
      <c r="G21" s="251">
        <v>1.0529999999999999</v>
      </c>
      <c r="H21" s="81">
        <v>138640598</v>
      </c>
      <c r="I21" s="80">
        <v>0.24310000000000001</v>
      </c>
      <c r="J21" s="81">
        <v>2925</v>
      </c>
      <c r="K21" s="80">
        <v>0.26860000000000001</v>
      </c>
      <c r="L21" s="81">
        <v>912</v>
      </c>
      <c r="M21" s="81">
        <v>64093324</v>
      </c>
      <c r="N21" s="251">
        <v>0.46229999999999999</v>
      </c>
      <c r="O21" s="81">
        <v>8832520</v>
      </c>
      <c r="P21" s="81">
        <v>-4175360</v>
      </c>
    </row>
    <row r="22" spans="2:16">
      <c r="B22" s="176"/>
      <c r="C22" s="178" t="s">
        <v>1509</v>
      </c>
      <c r="D22" s="30" t="s">
        <v>1325</v>
      </c>
      <c r="E22" s="81">
        <v>89280312</v>
      </c>
      <c r="F22" s="81">
        <v>5511087</v>
      </c>
      <c r="G22" s="251">
        <v>1.0462</v>
      </c>
      <c r="H22" s="81">
        <v>95046248</v>
      </c>
      <c r="I22" s="80">
        <v>0.13669999999999999</v>
      </c>
      <c r="J22" s="81">
        <v>2147</v>
      </c>
      <c r="K22" s="80">
        <v>0.27939999999999998</v>
      </c>
      <c r="L22" s="81">
        <v>912</v>
      </c>
      <c r="M22" s="81">
        <v>42710471</v>
      </c>
      <c r="N22" s="251">
        <v>0.44940000000000002</v>
      </c>
      <c r="O22" s="81">
        <v>3762443</v>
      </c>
      <c r="P22" s="81">
        <v>-3091550</v>
      </c>
    </row>
    <row r="23" spans="2:16">
      <c r="B23" s="176"/>
      <c r="C23" s="178" t="s">
        <v>1510</v>
      </c>
      <c r="D23" s="30" t="s">
        <v>1327</v>
      </c>
      <c r="E23" s="81"/>
      <c r="F23" s="81"/>
      <c r="G23" s="251"/>
      <c r="H23" s="81"/>
      <c r="I23" s="80"/>
      <c r="J23" s="81"/>
      <c r="K23" s="80"/>
      <c r="L23" s="81"/>
      <c r="M23" s="81"/>
      <c r="N23" s="251"/>
      <c r="O23" s="81"/>
      <c r="P23" s="81"/>
    </row>
    <row r="24" spans="2:16">
      <c r="B24" s="176"/>
      <c r="C24" s="178" t="s">
        <v>1511</v>
      </c>
      <c r="D24" s="30" t="s">
        <v>1328</v>
      </c>
      <c r="E24" s="81">
        <v>43281266</v>
      </c>
      <c r="F24" s="81">
        <v>261848</v>
      </c>
      <c r="G24" s="251">
        <v>1.1957</v>
      </c>
      <c r="H24" s="81">
        <v>43594350</v>
      </c>
      <c r="I24" s="80">
        <v>0.47489999999999999</v>
      </c>
      <c r="J24" s="81">
        <v>778</v>
      </c>
      <c r="K24" s="80">
        <v>0.24490000000000001</v>
      </c>
      <c r="L24" s="81">
        <v>912</v>
      </c>
      <c r="M24" s="81">
        <v>21382853</v>
      </c>
      <c r="N24" s="251">
        <v>0.49049999999999999</v>
      </c>
      <c r="O24" s="81">
        <v>5070077</v>
      </c>
      <c r="P24" s="81">
        <v>-1083810</v>
      </c>
    </row>
    <row r="25" spans="2:16">
      <c r="B25" s="177"/>
      <c r="C25" s="175" t="s">
        <v>1512</v>
      </c>
      <c r="D25" s="30" t="s">
        <v>1329</v>
      </c>
      <c r="E25" s="81">
        <v>82361465</v>
      </c>
      <c r="F25" s="81">
        <v>2454082</v>
      </c>
      <c r="G25" s="251">
        <v>1.0377000000000001</v>
      </c>
      <c r="H25" s="81">
        <v>84908127</v>
      </c>
      <c r="I25" s="80">
        <v>1</v>
      </c>
      <c r="J25" s="81">
        <v>1478</v>
      </c>
      <c r="K25" s="80">
        <v>0.432</v>
      </c>
      <c r="L25" s="81">
        <v>912</v>
      </c>
      <c r="M25" s="81">
        <v>85076819</v>
      </c>
      <c r="N25" s="251">
        <v>1.002</v>
      </c>
      <c r="O25" s="81">
        <v>31263597</v>
      </c>
      <c r="P25" s="81">
        <v>-31874992</v>
      </c>
    </row>
    <row r="26" spans="2:16" ht="14.7" customHeight="1">
      <c r="B26" s="749" t="str">
        <f>"Total " &amp; C4</f>
        <v>Total Retail exposures - Other</v>
      </c>
      <c r="C26" s="755"/>
      <c r="D26" s="30" t="s">
        <v>1330</v>
      </c>
      <c r="E26" s="283">
        <v>4826180979</v>
      </c>
      <c r="F26" s="283">
        <v>382142068</v>
      </c>
      <c r="G26" s="283">
        <v>1.0415000000000001</v>
      </c>
      <c r="H26" s="283">
        <v>5224187114</v>
      </c>
      <c r="I26" s="283">
        <v>2.9499999999999998E-2</v>
      </c>
      <c r="J26" s="283">
        <v>101787</v>
      </c>
      <c r="K26" s="283">
        <v>0.28939999999999999</v>
      </c>
      <c r="L26" s="283">
        <v>912</v>
      </c>
      <c r="M26" s="283">
        <v>892144590</v>
      </c>
      <c r="N26" s="283">
        <v>0.17080000000000001</v>
      </c>
      <c r="O26" s="283">
        <v>50180118</v>
      </c>
      <c r="P26" s="283">
        <v>-41070326</v>
      </c>
    </row>
    <row r="27" spans="2:16">
      <c r="G27" s="425"/>
      <c r="N27" s="425"/>
    </row>
    <row r="28" spans="2:16">
      <c r="B28" s="407"/>
      <c r="G28" s="425"/>
    </row>
  </sheetData>
  <mergeCells count="2">
    <mergeCell ref="B2:P2"/>
    <mergeCell ref="B26:C26"/>
  </mergeCells>
  <pageMargins left="0.70866141732283472" right="0.70866141732283472" top="0.74803149606299213" bottom="0.74803149606299213" header="0.31496062992125984" footer="0.31496062992125984"/>
  <pageSetup paperSize="9" scale="59" fitToHeight="0" orientation="landscape" r:id="rId1"/>
  <headerFooter>
    <oddHeader>&amp;CEN
Annex XXI</oddHeader>
    <oddFooter>&amp;C&amp;"Calibri"&amp;11&amp;K000000&amp;P_x000D_&amp;1#&amp;"Calibri"&amp;10&amp;K000000 Internal Information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EEC2B-20BF-4746-AFD1-B97979EEC482}">
  <sheetPr>
    <tabColor rgb="FFFFFFFF"/>
    <pageSetUpPr autoPageBreaks="0" fitToPage="1"/>
  </sheetPr>
  <dimension ref="B1:F38"/>
  <sheetViews>
    <sheetView showGridLines="0" showRowColHeaders="0" zoomScaleNormal="100" zoomScaleSheetLayoutView="100" zoomScalePageLayoutView="80" workbookViewId="0">
      <pane xSplit="4" ySplit="6" topLeftCell="E7" activePane="bottomRight" state="frozen"/>
      <selection activeCell="B18" sqref="B18"/>
      <selection pane="topRight" activeCell="B18" sqref="B18"/>
      <selection pane="bottomLeft" activeCell="B18" sqref="B18"/>
      <selection pane="bottomRight" activeCell="B18" sqref="B18"/>
    </sheetView>
  </sheetViews>
  <sheetFormatPr defaultColWidth="9.109375" defaultRowHeight="14.4"/>
  <cols>
    <col min="1" max="1" width="2.5546875" customWidth="1"/>
    <col min="2" max="2" width="12.109375" customWidth="1"/>
    <col min="3" max="3" width="62.33203125" customWidth="1"/>
    <col min="4" max="4" width="7.5546875" customWidth="1"/>
    <col min="5" max="5" width="31.5546875" customWidth="1"/>
    <col min="6" max="6" width="30.44140625" bestFit="1" customWidth="1"/>
  </cols>
  <sheetData>
    <row r="1" spans="2:6" ht="10.199999999999999" customHeight="1"/>
    <row r="2" spans="2:6" ht="27.9" customHeight="1">
      <c r="B2" s="715" t="s">
        <v>1465</v>
      </c>
      <c r="C2" s="716"/>
      <c r="D2" s="716"/>
      <c r="E2" s="716"/>
      <c r="F2" s="716"/>
    </row>
    <row r="3" spans="2:6" ht="14.4" customHeight="1">
      <c r="B3" s="563"/>
      <c r="C3" s="564"/>
    </row>
    <row r="4" spans="2:6">
      <c r="B4" s="23"/>
      <c r="C4" s="23"/>
      <c r="D4" s="23"/>
      <c r="E4" s="240"/>
      <c r="F4" s="240"/>
    </row>
    <row r="5" spans="2:6" ht="28.8">
      <c r="B5" s="560"/>
      <c r="C5" s="560"/>
      <c r="D5" s="565"/>
      <c r="E5" s="315" t="s">
        <v>1466</v>
      </c>
      <c r="F5" s="315" t="s">
        <v>1467</v>
      </c>
    </row>
    <row r="6" spans="2:6">
      <c r="B6" s="566"/>
      <c r="C6" s="566"/>
      <c r="D6" s="31" t="s">
        <v>503</v>
      </c>
      <c r="E6" s="31" t="s">
        <v>504</v>
      </c>
      <c r="F6" s="31" t="s">
        <v>505</v>
      </c>
    </row>
    <row r="7" spans="2:6">
      <c r="B7" s="774" t="s">
        <v>2434</v>
      </c>
      <c r="C7" s="791"/>
      <c r="D7" s="31">
        <v>1</v>
      </c>
      <c r="E7" s="81" t="s">
        <v>855</v>
      </c>
      <c r="F7" s="81" t="s">
        <v>855</v>
      </c>
    </row>
    <row r="8" spans="2:6">
      <c r="B8" s="772" t="s">
        <v>2435</v>
      </c>
      <c r="C8" s="791"/>
      <c r="D8" s="31" t="s">
        <v>2436</v>
      </c>
      <c r="E8" s="81" t="s">
        <v>855</v>
      </c>
      <c r="F8" s="81" t="s">
        <v>855</v>
      </c>
    </row>
    <row r="9" spans="2:6">
      <c r="B9" s="772" t="s">
        <v>2437</v>
      </c>
      <c r="C9" s="791"/>
      <c r="D9" s="31" t="s">
        <v>2438</v>
      </c>
      <c r="E9" s="81" t="s">
        <v>855</v>
      </c>
      <c r="F9" s="81" t="s">
        <v>855</v>
      </c>
    </row>
    <row r="10" spans="2:6">
      <c r="B10" s="772" t="s">
        <v>2439</v>
      </c>
      <c r="C10" s="791"/>
      <c r="D10" s="31">
        <v>2</v>
      </c>
      <c r="E10" s="81" t="s">
        <v>855</v>
      </c>
      <c r="F10" s="81" t="s">
        <v>855</v>
      </c>
    </row>
    <row r="11" spans="2:6">
      <c r="B11" s="772" t="s">
        <v>2440</v>
      </c>
      <c r="C11" s="791"/>
      <c r="D11" s="31" t="s">
        <v>2386</v>
      </c>
      <c r="E11" s="81" t="s">
        <v>855</v>
      </c>
      <c r="F11" s="81" t="s">
        <v>855</v>
      </c>
    </row>
    <row r="12" spans="2:6">
      <c r="B12" s="772" t="s">
        <v>2441</v>
      </c>
      <c r="C12" s="791"/>
      <c r="D12" s="31" t="s">
        <v>2387</v>
      </c>
      <c r="E12" s="81" t="s">
        <v>855</v>
      </c>
      <c r="F12" s="81" t="s">
        <v>855</v>
      </c>
    </row>
    <row r="13" spans="2:6">
      <c r="B13" s="772" t="s">
        <v>2442</v>
      </c>
      <c r="C13" s="791"/>
      <c r="D13" s="31">
        <v>3</v>
      </c>
      <c r="E13" s="81" t="s">
        <v>855</v>
      </c>
      <c r="F13" s="81" t="s">
        <v>855</v>
      </c>
    </row>
    <row r="14" spans="2:6" hidden="1">
      <c r="B14" s="772" t="s">
        <v>2432</v>
      </c>
      <c r="C14" s="791"/>
      <c r="D14" s="31">
        <v>4</v>
      </c>
      <c r="E14" s="71" t="s">
        <v>855</v>
      </c>
      <c r="F14" s="71" t="s">
        <v>855</v>
      </c>
    </row>
    <row r="15" spans="2:6">
      <c r="B15" s="770" t="s">
        <v>2443</v>
      </c>
      <c r="C15" s="771"/>
      <c r="D15" s="31">
        <v>5</v>
      </c>
      <c r="E15" s="81" t="s">
        <v>855</v>
      </c>
      <c r="F15" s="81" t="s">
        <v>855</v>
      </c>
    </row>
    <row r="16" spans="2:6">
      <c r="B16" s="553"/>
      <c r="C16" s="554" t="s">
        <v>2444</v>
      </c>
      <c r="D16" s="31" t="s">
        <v>2445</v>
      </c>
      <c r="E16" s="81" t="s">
        <v>855</v>
      </c>
      <c r="F16" s="81" t="s">
        <v>855</v>
      </c>
    </row>
    <row r="17" spans="2:6">
      <c r="B17" s="553"/>
      <c r="C17" s="554" t="s">
        <v>2446</v>
      </c>
      <c r="D17" s="31" t="s">
        <v>2447</v>
      </c>
      <c r="E17" s="81" t="s">
        <v>855</v>
      </c>
      <c r="F17" s="81" t="s">
        <v>855</v>
      </c>
    </row>
    <row r="18" spans="2:6">
      <c r="B18" s="553"/>
      <c r="C18" s="554" t="s">
        <v>2448</v>
      </c>
      <c r="D18" s="31" t="s">
        <v>2449</v>
      </c>
      <c r="E18" s="81" t="s">
        <v>855</v>
      </c>
      <c r="F18" s="81" t="s">
        <v>855</v>
      </c>
    </row>
    <row r="19" spans="2:6">
      <c r="B19" s="770" t="s">
        <v>2450</v>
      </c>
      <c r="C19" s="771"/>
      <c r="D19" s="31">
        <v>6</v>
      </c>
      <c r="E19" s="81" t="s">
        <v>855</v>
      </c>
      <c r="F19" s="81">
        <v>785808046.29260004</v>
      </c>
    </row>
    <row r="20" spans="2:6">
      <c r="B20" s="553"/>
      <c r="C20" s="554" t="s">
        <v>2444</v>
      </c>
      <c r="D20" s="31" t="s">
        <v>2451</v>
      </c>
      <c r="E20" s="81" t="s">
        <v>855</v>
      </c>
      <c r="F20" s="81">
        <v>785808046.29260004</v>
      </c>
    </row>
    <row r="21" spans="2:6">
      <c r="B21" s="553"/>
      <c r="C21" s="554" t="s">
        <v>2446</v>
      </c>
      <c r="D21" s="31" t="s">
        <v>2452</v>
      </c>
      <c r="E21" s="81" t="s">
        <v>855</v>
      </c>
      <c r="F21" s="81" t="s">
        <v>855</v>
      </c>
    </row>
    <row r="22" spans="2:6">
      <c r="B22" s="553"/>
      <c r="C22" s="554" t="s">
        <v>2453</v>
      </c>
      <c r="D22" s="31" t="s">
        <v>2454</v>
      </c>
      <c r="E22" s="81" t="s">
        <v>855</v>
      </c>
      <c r="F22" s="81" t="s">
        <v>855</v>
      </c>
    </row>
    <row r="23" spans="2:6" hidden="1">
      <c r="B23" s="772" t="s">
        <v>2432</v>
      </c>
      <c r="C23" s="791"/>
      <c r="D23" s="31">
        <v>7</v>
      </c>
      <c r="E23" s="71" t="s">
        <v>855</v>
      </c>
      <c r="F23" s="71" t="s">
        <v>855</v>
      </c>
    </row>
    <row r="24" spans="2:6" hidden="1">
      <c r="B24" s="772" t="s">
        <v>2432</v>
      </c>
      <c r="C24" s="791"/>
      <c r="D24" s="31">
        <v>8</v>
      </c>
      <c r="E24" s="71" t="s">
        <v>855</v>
      </c>
      <c r="F24" s="71" t="s">
        <v>855</v>
      </c>
    </row>
    <row r="25" spans="2:6">
      <c r="B25" s="772" t="s">
        <v>2455</v>
      </c>
      <c r="C25" s="791"/>
      <c r="D25" s="31" t="s">
        <v>2456</v>
      </c>
      <c r="E25" s="81" t="s">
        <v>855</v>
      </c>
      <c r="F25" s="81">
        <v>3521748951.3983998</v>
      </c>
    </row>
    <row r="26" spans="2:6">
      <c r="B26" s="772" t="s">
        <v>2457</v>
      </c>
      <c r="C26" s="791"/>
      <c r="D26" s="31">
        <v>9</v>
      </c>
      <c r="E26" s="81" t="s">
        <v>855</v>
      </c>
      <c r="F26" s="81" t="s">
        <v>855</v>
      </c>
    </row>
    <row r="27" spans="2:6">
      <c r="B27" s="772" t="s">
        <v>2458</v>
      </c>
      <c r="C27" s="791"/>
      <c r="D27" s="31">
        <v>10</v>
      </c>
      <c r="E27" s="81" t="s">
        <v>855</v>
      </c>
      <c r="F27" s="81">
        <v>2629604361.7810001</v>
      </c>
    </row>
    <row r="28" spans="2:6">
      <c r="B28" s="772" t="s">
        <v>2459</v>
      </c>
      <c r="C28" s="791"/>
      <c r="D28" s="31" t="s">
        <v>555</v>
      </c>
      <c r="E28" s="81" t="s">
        <v>855</v>
      </c>
      <c r="F28" s="81" t="s">
        <v>855</v>
      </c>
    </row>
    <row r="29" spans="2:6">
      <c r="B29" s="772" t="s">
        <v>2460</v>
      </c>
      <c r="C29" s="791"/>
      <c r="D29" s="31" t="s">
        <v>1074</v>
      </c>
      <c r="E29" s="81" t="s">
        <v>855</v>
      </c>
      <c r="F29" s="81">
        <v>892144589.61740005</v>
      </c>
    </row>
    <row r="30" spans="2:6" hidden="1">
      <c r="B30" s="772" t="s">
        <v>2432</v>
      </c>
      <c r="C30" s="791"/>
      <c r="D30" s="31">
        <v>11</v>
      </c>
      <c r="E30" s="71" t="s">
        <v>855</v>
      </c>
      <c r="F30" s="71" t="s">
        <v>855</v>
      </c>
    </row>
    <row r="31" spans="2:6" hidden="1">
      <c r="B31" s="772" t="s">
        <v>2432</v>
      </c>
      <c r="C31" s="791"/>
      <c r="D31" s="31">
        <v>12</v>
      </c>
      <c r="E31" s="71" t="s">
        <v>855</v>
      </c>
      <c r="F31" s="71" t="s">
        <v>855</v>
      </c>
    </row>
    <row r="32" spans="2:6" hidden="1">
      <c r="B32" s="772" t="s">
        <v>2432</v>
      </c>
      <c r="C32" s="791"/>
      <c r="D32" s="31">
        <v>13</v>
      </c>
      <c r="E32" s="71" t="s">
        <v>855</v>
      </c>
      <c r="F32" s="71" t="s">
        <v>855</v>
      </c>
    </row>
    <row r="33" spans="2:6" hidden="1">
      <c r="B33" s="772" t="s">
        <v>2432</v>
      </c>
      <c r="C33" s="791"/>
      <c r="D33" s="31">
        <v>14</v>
      </c>
      <c r="E33" s="71" t="s">
        <v>855</v>
      </c>
      <c r="F33" s="71" t="s">
        <v>855</v>
      </c>
    </row>
    <row r="34" spans="2:6" hidden="1">
      <c r="B34" s="772" t="s">
        <v>2432</v>
      </c>
      <c r="C34" s="791"/>
      <c r="D34" s="31">
        <v>15</v>
      </c>
      <c r="E34" s="71" t="s">
        <v>855</v>
      </c>
      <c r="F34" s="71" t="s">
        <v>855</v>
      </c>
    </row>
    <row r="35" spans="2:6" hidden="1">
      <c r="B35" s="772" t="s">
        <v>2432</v>
      </c>
      <c r="C35" s="791"/>
      <c r="D35" s="31">
        <v>16</v>
      </c>
      <c r="E35" s="71" t="s">
        <v>855</v>
      </c>
      <c r="F35" s="71" t="s">
        <v>855</v>
      </c>
    </row>
    <row r="36" spans="2:6">
      <c r="B36" s="772" t="s">
        <v>2461</v>
      </c>
      <c r="C36" s="791"/>
      <c r="D36" s="31">
        <v>17</v>
      </c>
      <c r="E36" s="81" t="s">
        <v>855</v>
      </c>
      <c r="F36" s="81" t="s">
        <v>855</v>
      </c>
    </row>
    <row r="37" spans="2:6">
      <c r="B37" s="772" t="s">
        <v>2462</v>
      </c>
      <c r="C37" s="791"/>
      <c r="D37" s="31">
        <v>18</v>
      </c>
      <c r="E37" s="81" t="s">
        <v>855</v>
      </c>
      <c r="F37" s="81">
        <v>4307556997.691</v>
      </c>
    </row>
    <row r="38" spans="2:6" s="2" customFormat="1" ht="15" customHeight="1">
      <c r="B38" s="295" t="s">
        <v>1474</v>
      </c>
      <c r="C38" s="295"/>
      <c r="D38" s="31">
        <v>19</v>
      </c>
      <c r="E38" s="322" t="s">
        <v>855</v>
      </c>
      <c r="F38" s="322">
        <v>4307556997.691</v>
      </c>
    </row>
  </sheetData>
  <mergeCells count="26">
    <mergeCell ref="B36:C36"/>
    <mergeCell ref="B37:C37"/>
    <mergeCell ref="B30:C30"/>
    <mergeCell ref="B31:C31"/>
    <mergeCell ref="B32:C32"/>
    <mergeCell ref="B33:C33"/>
    <mergeCell ref="B34:C34"/>
    <mergeCell ref="B35:C35"/>
    <mergeCell ref="B29:C29"/>
    <mergeCell ref="B12:C12"/>
    <mergeCell ref="B13:C13"/>
    <mergeCell ref="B14:C14"/>
    <mergeCell ref="B15:C15"/>
    <mergeCell ref="B19:C19"/>
    <mergeCell ref="B23:C23"/>
    <mergeCell ref="B24:C24"/>
    <mergeCell ref="B25:C25"/>
    <mergeCell ref="B26:C26"/>
    <mergeCell ref="B27:C27"/>
    <mergeCell ref="B28:C28"/>
    <mergeCell ref="B11:C11"/>
    <mergeCell ref="B2:F2"/>
    <mergeCell ref="B7:C7"/>
    <mergeCell ref="B8:C8"/>
    <mergeCell ref="B9:C9"/>
    <mergeCell ref="B10:C10"/>
  </mergeCells>
  <pageMargins left="0.70866141732283472" right="0.70866141732283472" top="0.74803149606299213" bottom="0.74803149606299213" header="0.31496062992125984" footer="0.31496062992125984"/>
  <pageSetup paperSize="9" scale="77" orientation="landscape" r:id="rId1"/>
  <headerFooter>
    <oddHeader>&amp;CEN
Annex XXI</oddHeader>
    <oddFooter>&amp;C&amp;P_x000D_&amp;1#&amp;"Calibri"&amp;10&amp;K000000 Internal Information</oddFooter>
    <evenHeader>&amp;L&amp;"Times New Roman,Regular"&amp;12&amp;K000000Central Bank of Ireland - RESTRICTED</evenHeader>
    <firstHeader>&amp;L&amp;"Times New Roman,Regular"&amp;12&amp;K000000Central Bank of Ireland - RESTRICTED</first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50D3-8238-4228-B422-ED01EC6FFBF7}">
  <sheetPr>
    <tabColor rgb="FFFFFFFF"/>
    <pageSetUpPr fitToPage="1"/>
  </sheetPr>
  <dimension ref="A1:R25"/>
  <sheetViews>
    <sheetView showGridLines="0" showRowColHeaders="0" zoomScaleNormal="100" zoomScalePageLayoutView="80" workbookViewId="0">
      <pane xSplit="4" ySplit="9" topLeftCell="E10" activePane="bottomRight" state="frozen"/>
      <selection activeCell="B18" sqref="B18"/>
      <selection pane="topRight" activeCell="B18" sqref="B18"/>
      <selection pane="bottomLeft" activeCell="B18" sqref="B18"/>
      <selection pane="bottomRight" activeCell="B18" sqref="B18"/>
    </sheetView>
  </sheetViews>
  <sheetFormatPr defaultColWidth="9.109375" defaultRowHeight="14.4"/>
  <cols>
    <col min="1" max="1" width="2.5546875" customWidth="1"/>
    <col min="2" max="2" width="9.33203125" customWidth="1"/>
    <col min="3" max="3" width="44.88671875" customWidth="1"/>
    <col min="4" max="4" width="7.5546875" customWidth="1"/>
    <col min="5" max="18" width="18.5546875" customWidth="1"/>
  </cols>
  <sheetData>
    <row r="1" spans="1:18" ht="10.199999999999999" customHeight="1"/>
    <row r="2" spans="1:18" ht="27.9" customHeight="1">
      <c r="B2" s="788" t="s">
        <v>1475</v>
      </c>
      <c r="C2" s="789"/>
      <c r="D2" s="789"/>
      <c r="E2" s="789"/>
      <c r="F2" s="789"/>
      <c r="G2" s="789"/>
      <c r="H2" s="789"/>
      <c r="I2" s="789"/>
      <c r="J2" s="789"/>
      <c r="K2" s="789"/>
      <c r="L2" s="789"/>
      <c r="M2" s="789"/>
      <c r="N2" s="789"/>
      <c r="O2" s="789"/>
      <c r="P2" s="789"/>
      <c r="Q2" s="789"/>
      <c r="R2" s="799"/>
    </row>
    <row r="3" spans="1:18" ht="14.4" customHeight="1">
      <c r="B3" s="567"/>
      <c r="C3" s="564"/>
    </row>
    <row r="5" spans="1:18" ht="30.45" customHeight="1">
      <c r="B5" s="568"/>
      <c r="C5" s="568"/>
      <c r="D5" s="551"/>
      <c r="E5" s="719" t="s">
        <v>1476</v>
      </c>
      <c r="F5" s="717" t="s">
        <v>1477</v>
      </c>
      <c r="G5" s="718"/>
      <c r="H5" s="718"/>
      <c r="I5" s="718"/>
      <c r="J5" s="718"/>
      <c r="K5" s="718"/>
      <c r="L5" s="718"/>
      <c r="M5" s="718"/>
      <c r="N5" s="718"/>
      <c r="O5" s="718"/>
      <c r="P5" s="725"/>
      <c r="Q5" s="717" t="s">
        <v>1478</v>
      </c>
      <c r="R5" s="725"/>
    </row>
    <row r="6" spans="1:18" ht="33.450000000000003" customHeight="1">
      <c r="A6" s="569"/>
      <c r="B6" s="570"/>
      <c r="C6" s="570"/>
      <c r="D6" s="560"/>
      <c r="E6" s="742"/>
      <c r="F6" s="717" t="s">
        <v>1479</v>
      </c>
      <c r="G6" s="718"/>
      <c r="H6" s="718"/>
      <c r="I6" s="718"/>
      <c r="J6" s="718"/>
      <c r="K6" s="718"/>
      <c r="L6" s="718"/>
      <c r="M6" s="718"/>
      <c r="N6" s="725"/>
      <c r="O6" s="717" t="s">
        <v>1480</v>
      </c>
      <c r="P6" s="718"/>
      <c r="Q6" s="719" t="s">
        <v>2463</v>
      </c>
      <c r="R6" s="719" t="s">
        <v>2464</v>
      </c>
    </row>
    <row r="7" spans="1:18" ht="14.4" customHeight="1">
      <c r="A7" s="569"/>
      <c r="B7" s="570"/>
      <c r="C7" s="570"/>
      <c r="D7" s="560"/>
      <c r="E7" s="742"/>
      <c r="F7" s="719" t="s">
        <v>2465</v>
      </c>
      <c r="G7" s="726" t="s">
        <v>1481</v>
      </c>
      <c r="H7" s="571"/>
      <c r="I7" s="571"/>
      <c r="J7" s="571"/>
      <c r="K7" s="726" t="s">
        <v>1482</v>
      </c>
      <c r="L7" s="571"/>
      <c r="M7" s="571"/>
      <c r="N7" s="571"/>
      <c r="O7" s="719" t="s">
        <v>2466</v>
      </c>
      <c r="P7" s="719" t="s">
        <v>1483</v>
      </c>
      <c r="Q7" s="742"/>
      <c r="R7" s="742"/>
    </row>
    <row r="8" spans="1:18" ht="78.75" customHeight="1">
      <c r="A8" s="569"/>
      <c r="B8" s="570"/>
      <c r="C8" s="570"/>
      <c r="D8" s="560"/>
      <c r="E8" s="720"/>
      <c r="F8" s="742"/>
      <c r="G8" s="742"/>
      <c r="H8" s="572" t="s">
        <v>1484</v>
      </c>
      <c r="I8" s="572" t="s">
        <v>1485</v>
      </c>
      <c r="J8" s="572" t="s">
        <v>1486</v>
      </c>
      <c r="K8" s="742"/>
      <c r="L8" s="572" t="s">
        <v>1487</v>
      </c>
      <c r="M8" s="572" t="s">
        <v>1488</v>
      </c>
      <c r="N8" s="572" t="s">
        <v>1489</v>
      </c>
      <c r="O8" s="742"/>
      <c r="P8" s="742"/>
      <c r="Q8" s="720"/>
      <c r="R8" s="720"/>
    </row>
    <row r="9" spans="1:18">
      <c r="A9" s="573"/>
      <c r="B9" s="574" t="s">
        <v>1490</v>
      </c>
      <c r="C9" s="574"/>
      <c r="D9" s="31" t="s">
        <v>503</v>
      </c>
      <c r="E9" s="31" t="s">
        <v>504</v>
      </c>
      <c r="F9" s="31" t="s">
        <v>505</v>
      </c>
      <c r="G9" s="31" t="s">
        <v>506</v>
      </c>
      <c r="H9" s="31" t="s">
        <v>527</v>
      </c>
      <c r="I9" s="31" t="s">
        <v>528</v>
      </c>
      <c r="J9" s="31" t="s">
        <v>590</v>
      </c>
      <c r="K9" s="31" t="s">
        <v>592</v>
      </c>
      <c r="L9" s="31" t="s">
        <v>704</v>
      </c>
      <c r="M9" s="31" t="s">
        <v>1028</v>
      </c>
      <c r="N9" s="31" t="s">
        <v>1029</v>
      </c>
      <c r="O9" s="31" t="s">
        <v>1030</v>
      </c>
      <c r="P9" s="31" t="s">
        <v>1031</v>
      </c>
      <c r="Q9" s="31" t="s">
        <v>1032</v>
      </c>
      <c r="R9" s="31" t="s">
        <v>1299</v>
      </c>
    </row>
    <row r="10" spans="1:18">
      <c r="B10" s="800" t="s">
        <v>1468</v>
      </c>
      <c r="C10" s="801"/>
      <c r="D10" s="31">
        <v>1</v>
      </c>
      <c r="E10" s="575" t="s">
        <v>855</v>
      </c>
      <c r="F10" s="575" t="s">
        <v>855</v>
      </c>
      <c r="G10" s="575" t="s">
        <v>855</v>
      </c>
      <c r="H10" s="575" t="s">
        <v>855</v>
      </c>
      <c r="I10" s="575" t="s">
        <v>855</v>
      </c>
      <c r="J10" s="575" t="s">
        <v>855</v>
      </c>
      <c r="K10" s="575" t="s">
        <v>855</v>
      </c>
      <c r="L10" s="575" t="s">
        <v>855</v>
      </c>
      <c r="M10" s="575" t="s">
        <v>855</v>
      </c>
      <c r="N10" s="575" t="s">
        <v>855</v>
      </c>
      <c r="O10" s="575" t="s">
        <v>855</v>
      </c>
      <c r="P10" s="575" t="s">
        <v>855</v>
      </c>
      <c r="Q10" s="575" t="s">
        <v>855</v>
      </c>
      <c r="R10" s="575" t="s">
        <v>855</v>
      </c>
    </row>
    <row r="11" spans="1:18">
      <c r="B11" s="802" t="s">
        <v>2467</v>
      </c>
      <c r="C11" s="801"/>
      <c r="D11" s="31">
        <v>2</v>
      </c>
      <c r="E11" s="575" t="s">
        <v>855</v>
      </c>
      <c r="F11" s="576" t="s">
        <v>855</v>
      </c>
      <c r="G11" s="576" t="s">
        <v>855</v>
      </c>
      <c r="H11" s="576" t="s">
        <v>855</v>
      </c>
      <c r="I11" s="576" t="s">
        <v>855</v>
      </c>
      <c r="J11" s="576" t="s">
        <v>855</v>
      </c>
      <c r="K11" s="576" t="s">
        <v>855</v>
      </c>
      <c r="L11" s="576" t="s">
        <v>855</v>
      </c>
      <c r="M11" s="576" t="s">
        <v>855</v>
      </c>
      <c r="N11" s="576" t="s">
        <v>855</v>
      </c>
      <c r="O11" s="576" t="s">
        <v>855</v>
      </c>
      <c r="P11" s="576" t="s">
        <v>855</v>
      </c>
      <c r="Q11" s="575" t="s">
        <v>855</v>
      </c>
      <c r="R11" s="575" t="s">
        <v>855</v>
      </c>
    </row>
    <row r="12" spans="1:18">
      <c r="B12" s="802" t="s">
        <v>1418</v>
      </c>
      <c r="C12" s="801"/>
      <c r="D12" s="31">
        <v>3</v>
      </c>
      <c r="E12" s="575" t="s">
        <v>855</v>
      </c>
      <c r="F12" s="576" t="s">
        <v>855</v>
      </c>
      <c r="G12" s="576" t="s">
        <v>855</v>
      </c>
      <c r="H12" s="576" t="s">
        <v>855</v>
      </c>
      <c r="I12" s="576" t="s">
        <v>855</v>
      </c>
      <c r="J12" s="576" t="s">
        <v>855</v>
      </c>
      <c r="K12" s="576" t="s">
        <v>855</v>
      </c>
      <c r="L12" s="576" t="s">
        <v>855</v>
      </c>
      <c r="M12" s="576" t="s">
        <v>855</v>
      </c>
      <c r="N12" s="576" t="s">
        <v>855</v>
      </c>
      <c r="O12" s="576" t="s">
        <v>855</v>
      </c>
      <c r="P12" s="576" t="s">
        <v>855</v>
      </c>
      <c r="Q12" s="575" t="s">
        <v>855</v>
      </c>
      <c r="R12" s="575" t="s">
        <v>855</v>
      </c>
    </row>
    <row r="13" spans="1:18">
      <c r="B13" s="803" t="s">
        <v>1156</v>
      </c>
      <c r="C13" s="804"/>
      <c r="D13" s="31">
        <v>5</v>
      </c>
      <c r="E13" s="575">
        <v>2294023376.9700999</v>
      </c>
      <c r="F13" s="576" t="s">
        <v>855</v>
      </c>
      <c r="G13" s="576">
        <v>0.30919999999999997</v>
      </c>
      <c r="H13" s="576">
        <v>0.30919999999999997</v>
      </c>
      <c r="I13" s="576" t="s">
        <v>855</v>
      </c>
      <c r="J13" s="576" t="s">
        <v>855</v>
      </c>
      <c r="K13" s="576" t="s">
        <v>855</v>
      </c>
      <c r="L13" s="576" t="s">
        <v>855</v>
      </c>
      <c r="M13" s="576" t="s">
        <v>855</v>
      </c>
      <c r="N13" s="576" t="s">
        <v>855</v>
      </c>
      <c r="O13" s="576" t="s">
        <v>855</v>
      </c>
      <c r="P13" s="576" t="s">
        <v>855</v>
      </c>
      <c r="Q13" s="575" t="s">
        <v>855</v>
      </c>
      <c r="R13" s="575">
        <v>785808046.29260004</v>
      </c>
    </row>
    <row r="14" spans="1:18">
      <c r="B14" s="553"/>
      <c r="C14" s="577" t="s">
        <v>2468</v>
      </c>
      <c r="D14" s="31" t="s">
        <v>2338</v>
      </c>
      <c r="E14" s="575">
        <v>2294023376.9700999</v>
      </c>
      <c r="F14" s="576" t="s">
        <v>855</v>
      </c>
      <c r="G14" s="576">
        <v>0.30919999999999997</v>
      </c>
      <c r="H14" s="576">
        <v>0.30919999999999997</v>
      </c>
      <c r="I14" s="576" t="s">
        <v>855</v>
      </c>
      <c r="J14" s="576" t="s">
        <v>855</v>
      </c>
      <c r="K14" s="576" t="s">
        <v>855</v>
      </c>
      <c r="L14" s="576" t="s">
        <v>855</v>
      </c>
      <c r="M14" s="576" t="s">
        <v>855</v>
      </c>
      <c r="N14" s="576" t="s">
        <v>855</v>
      </c>
      <c r="O14" s="576" t="s">
        <v>855</v>
      </c>
      <c r="P14" s="576" t="s">
        <v>855</v>
      </c>
      <c r="Q14" s="575" t="s">
        <v>855</v>
      </c>
      <c r="R14" s="575">
        <v>785808046.29260004</v>
      </c>
    </row>
    <row r="15" spans="1:18">
      <c r="B15" s="553"/>
      <c r="C15" s="577" t="s">
        <v>2469</v>
      </c>
      <c r="D15" s="31" t="s">
        <v>2340</v>
      </c>
      <c r="E15" s="575" t="s">
        <v>855</v>
      </c>
      <c r="F15" s="576" t="s">
        <v>855</v>
      </c>
      <c r="G15" s="576" t="s">
        <v>855</v>
      </c>
      <c r="H15" s="576" t="s">
        <v>855</v>
      </c>
      <c r="I15" s="576" t="s">
        <v>855</v>
      </c>
      <c r="J15" s="576" t="s">
        <v>855</v>
      </c>
      <c r="K15" s="576" t="s">
        <v>855</v>
      </c>
      <c r="L15" s="576" t="s">
        <v>855</v>
      </c>
      <c r="M15" s="576" t="s">
        <v>855</v>
      </c>
      <c r="N15" s="576" t="s">
        <v>855</v>
      </c>
      <c r="O15" s="576" t="s">
        <v>855</v>
      </c>
      <c r="P15" s="576" t="s">
        <v>855</v>
      </c>
      <c r="Q15" s="575" t="s">
        <v>855</v>
      </c>
      <c r="R15" s="575" t="s">
        <v>855</v>
      </c>
    </row>
    <row r="16" spans="1:18">
      <c r="B16" s="553"/>
      <c r="C16" s="577" t="s">
        <v>2453</v>
      </c>
      <c r="D16" s="31" t="s">
        <v>2470</v>
      </c>
      <c r="E16" s="575" t="s">
        <v>855</v>
      </c>
      <c r="F16" s="576" t="s">
        <v>855</v>
      </c>
      <c r="G16" s="576" t="s">
        <v>855</v>
      </c>
      <c r="H16" s="576" t="s">
        <v>855</v>
      </c>
      <c r="I16" s="576" t="s">
        <v>855</v>
      </c>
      <c r="J16" s="576" t="s">
        <v>855</v>
      </c>
      <c r="K16" s="576" t="s">
        <v>855</v>
      </c>
      <c r="L16" s="576" t="s">
        <v>855</v>
      </c>
      <c r="M16" s="576" t="s">
        <v>855</v>
      </c>
      <c r="N16" s="576" t="s">
        <v>855</v>
      </c>
      <c r="O16" s="576" t="s">
        <v>855</v>
      </c>
      <c r="P16" s="576" t="s">
        <v>855</v>
      </c>
      <c r="Q16" s="575" t="s">
        <v>855</v>
      </c>
      <c r="R16" s="575" t="s">
        <v>855</v>
      </c>
    </row>
    <row r="17" spans="2:18">
      <c r="B17" s="803" t="s">
        <v>1421</v>
      </c>
      <c r="C17" s="804"/>
      <c r="D17" s="31">
        <v>6</v>
      </c>
      <c r="E17" s="575">
        <v>46546318218.605797</v>
      </c>
      <c r="F17" s="576" t="s">
        <v>855</v>
      </c>
      <c r="G17" s="576">
        <v>0.70520000000000005</v>
      </c>
      <c r="H17" s="576">
        <v>0.70520000000000005</v>
      </c>
      <c r="I17" s="576" t="s">
        <v>855</v>
      </c>
      <c r="J17" s="576" t="s">
        <v>855</v>
      </c>
      <c r="K17" s="576" t="s">
        <v>855</v>
      </c>
      <c r="L17" s="576" t="s">
        <v>855</v>
      </c>
      <c r="M17" s="576" t="s">
        <v>855</v>
      </c>
      <c r="N17" s="576" t="s">
        <v>855</v>
      </c>
      <c r="O17" s="576" t="s">
        <v>855</v>
      </c>
      <c r="P17" s="576" t="s">
        <v>855</v>
      </c>
      <c r="Q17" s="575" t="s">
        <v>855</v>
      </c>
      <c r="R17" s="575">
        <v>3521748951.3983998</v>
      </c>
    </row>
    <row r="18" spans="2:18">
      <c r="B18" s="553"/>
      <c r="C18" s="577" t="s">
        <v>2471</v>
      </c>
      <c r="D18" s="31" t="s">
        <v>2347</v>
      </c>
      <c r="E18" s="575" t="s">
        <v>855</v>
      </c>
      <c r="F18" s="576" t="s">
        <v>855</v>
      </c>
      <c r="G18" s="576" t="s">
        <v>855</v>
      </c>
      <c r="H18" s="576" t="s">
        <v>855</v>
      </c>
      <c r="I18" s="576" t="s">
        <v>855</v>
      </c>
      <c r="J18" s="576" t="s">
        <v>855</v>
      </c>
      <c r="K18" s="576" t="s">
        <v>855</v>
      </c>
      <c r="L18" s="576" t="s">
        <v>855</v>
      </c>
      <c r="M18" s="576" t="s">
        <v>855</v>
      </c>
      <c r="N18" s="576" t="s">
        <v>855</v>
      </c>
      <c r="O18" s="576" t="s">
        <v>855</v>
      </c>
      <c r="P18" s="576" t="s">
        <v>855</v>
      </c>
      <c r="Q18" s="575" t="s">
        <v>855</v>
      </c>
      <c r="R18" s="575" t="s">
        <v>855</v>
      </c>
    </row>
    <row r="19" spans="2:18">
      <c r="B19" s="553"/>
      <c r="C19" s="577" t="s">
        <v>2472</v>
      </c>
      <c r="D19" s="31" t="s">
        <v>2353</v>
      </c>
      <c r="E19" s="575">
        <v>41322131104.945702</v>
      </c>
      <c r="F19" s="576" t="s">
        <v>855</v>
      </c>
      <c r="G19" s="576">
        <v>0.76349999999999996</v>
      </c>
      <c r="H19" s="576">
        <v>0.76349999999999996</v>
      </c>
      <c r="I19" s="576" t="s">
        <v>855</v>
      </c>
      <c r="J19" s="576" t="s">
        <v>855</v>
      </c>
      <c r="K19" s="576" t="s">
        <v>855</v>
      </c>
      <c r="L19" s="576" t="s">
        <v>855</v>
      </c>
      <c r="M19" s="576" t="s">
        <v>855</v>
      </c>
      <c r="N19" s="576" t="s">
        <v>855</v>
      </c>
      <c r="O19" s="576" t="s">
        <v>855</v>
      </c>
      <c r="P19" s="576" t="s">
        <v>855</v>
      </c>
      <c r="Q19" s="575" t="s">
        <v>855</v>
      </c>
      <c r="R19" s="575">
        <v>2629604361.7810001</v>
      </c>
    </row>
    <row r="20" spans="2:18">
      <c r="B20" s="553"/>
      <c r="C20" s="577" t="s">
        <v>2473</v>
      </c>
      <c r="D20" s="31" t="s">
        <v>2474</v>
      </c>
      <c r="E20" s="575" t="s">
        <v>855</v>
      </c>
      <c r="F20" s="576" t="s">
        <v>855</v>
      </c>
      <c r="G20" s="576" t="s">
        <v>855</v>
      </c>
      <c r="H20" s="576" t="s">
        <v>855</v>
      </c>
      <c r="I20" s="576" t="s">
        <v>855</v>
      </c>
      <c r="J20" s="576" t="s">
        <v>855</v>
      </c>
      <c r="K20" s="576" t="s">
        <v>855</v>
      </c>
      <c r="L20" s="576" t="s">
        <v>855</v>
      </c>
      <c r="M20" s="576" t="s">
        <v>855</v>
      </c>
      <c r="N20" s="576" t="s">
        <v>855</v>
      </c>
      <c r="O20" s="576" t="s">
        <v>855</v>
      </c>
      <c r="P20" s="576" t="s">
        <v>855</v>
      </c>
      <c r="Q20" s="575" t="s">
        <v>855</v>
      </c>
      <c r="R20" s="575" t="s">
        <v>855</v>
      </c>
    </row>
    <row r="21" spans="2:18">
      <c r="B21" s="553"/>
      <c r="C21" s="577" t="s">
        <v>2475</v>
      </c>
      <c r="D21" s="31" t="s">
        <v>2476</v>
      </c>
      <c r="E21" s="575">
        <v>5224187113.6601</v>
      </c>
      <c r="F21" s="576" t="s">
        <v>855</v>
      </c>
      <c r="G21" s="576">
        <v>0.2437</v>
      </c>
      <c r="H21" s="576">
        <v>0.2437</v>
      </c>
      <c r="I21" s="576" t="s">
        <v>855</v>
      </c>
      <c r="J21" s="576" t="s">
        <v>855</v>
      </c>
      <c r="K21" s="576" t="s">
        <v>855</v>
      </c>
      <c r="L21" s="576" t="s">
        <v>855</v>
      </c>
      <c r="M21" s="576" t="s">
        <v>855</v>
      </c>
      <c r="N21" s="576" t="s">
        <v>855</v>
      </c>
      <c r="O21" s="576" t="s">
        <v>855</v>
      </c>
      <c r="P21" s="576" t="s">
        <v>855</v>
      </c>
      <c r="Q21" s="575" t="s">
        <v>855</v>
      </c>
      <c r="R21" s="575">
        <v>892144589.61740005</v>
      </c>
    </row>
    <row r="22" spans="2:18">
      <c r="B22" s="733" t="s">
        <v>525</v>
      </c>
      <c r="C22" s="734"/>
      <c r="D22" s="31">
        <v>7</v>
      </c>
      <c r="E22" s="322">
        <v>48840341595.575897</v>
      </c>
      <c r="F22" s="578" t="s">
        <v>855</v>
      </c>
      <c r="G22" s="578">
        <v>0.68659999999999999</v>
      </c>
      <c r="H22" s="578">
        <v>0.68659999999999999</v>
      </c>
      <c r="I22" s="578" t="s">
        <v>855</v>
      </c>
      <c r="J22" s="578" t="s">
        <v>855</v>
      </c>
      <c r="K22" s="578" t="s">
        <v>855</v>
      </c>
      <c r="L22" s="578" t="s">
        <v>855</v>
      </c>
      <c r="M22" s="578" t="s">
        <v>855</v>
      </c>
      <c r="N22" s="578" t="s">
        <v>855</v>
      </c>
      <c r="O22" s="578" t="s">
        <v>855</v>
      </c>
      <c r="P22" s="578" t="s">
        <v>855</v>
      </c>
      <c r="Q22" s="579" t="s">
        <v>855</v>
      </c>
      <c r="R22" s="579">
        <v>4307556997.691</v>
      </c>
    </row>
    <row r="25" spans="2:18">
      <c r="B25" s="47"/>
      <c r="C25" s="47"/>
    </row>
  </sheetData>
  <mergeCells count="22">
    <mergeCell ref="B22:C22"/>
    <mergeCell ref="R6:R8"/>
    <mergeCell ref="F7:F8"/>
    <mergeCell ref="G7:G8"/>
    <mergeCell ref="K7:K8"/>
    <mergeCell ref="O7:O8"/>
    <mergeCell ref="P7:P8"/>
    <mergeCell ref="B10:C10"/>
    <mergeCell ref="B11:C11"/>
    <mergeCell ref="B12:C12"/>
    <mergeCell ref="B13:C13"/>
    <mergeCell ref="B17:C17"/>
    <mergeCell ref="B2:F2"/>
    <mergeCell ref="G2:K2"/>
    <mergeCell ref="L2:P2"/>
    <mergeCell ref="Q2:R2"/>
    <mergeCell ref="E5:E8"/>
    <mergeCell ref="F5:P5"/>
    <mergeCell ref="Q5:R5"/>
    <mergeCell ref="F6:N6"/>
    <mergeCell ref="O6:P6"/>
    <mergeCell ref="Q6:Q8"/>
  </mergeCells>
  <pageMargins left="0.70866141732283472" right="0.70866141732283472" top="0.74803149606299213" bottom="0.74803149606299213" header="0.31496062992125984" footer="0.31496062992125984"/>
  <pageSetup paperSize="9" scale="40" fitToHeight="0" orientation="landscape" r:id="rId1"/>
  <headerFooter>
    <oddHeader>&amp;CEN
Annex XXI</oddHeader>
    <oddFooter>&amp;C&amp;P_x000D_&amp;1#&amp;"Calibri"&amp;10&amp;K000000 Internal Information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57589-36B7-4D1E-B8F6-2B5492F1D291}">
  <sheetPr codeName="Sheet35">
    <tabColor rgb="FFFFFFFF"/>
    <pageSetUpPr fitToPage="1"/>
  </sheetPr>
  <dimension ref="A1:D15"/>
  <sheetViews>
    <sheetView showRowColHeaders="0" workbookViewId="0">
      <selection activeCell="B18" sqref="B18"/>
    </sheetView>
  </sheetViews>
  <sheetFormatPr defaultColWidth="9.33203125" defaultRowHeight="14.4"/>
  <cols>
    <col min="1" max="1" width="2.5546875" style="342" customWidth="1"/>
    <col min="2" max="2" width="74.44140625" style="342" customWidth="1"/>
    <col min="3" max="3" width="7.5546875" style="342" customWidth="1"/>
    <col min="4" max="4" width="43.33203125" style="342" customWidth="1"/>
    <col min="5" max="16384" width="9.33203125" style="342"/>
  </cols>
  <sheetData>
    <row r="1" spans="1:4" ht="10.199999999999999" customHeight="1">
      <c r="B1" s="378"/>
      <c r="D1" s="378"/>
    </row>
    <row r="2" spans="1:4" ht="28.2" customHeight="1">
      <c r="B2" s="715" t="s">
        <v>1515</v>
      </c>
      <c r="C2" s="716"/>
      <c r="D2" s="716"/>
    </row>
    <row r="3" spans="1:4" ht="14.7" customHeight="1">
      <c r="B3" s="388"/>
    </row>
    <row r="5" spans="1:4">
      <c r="A5" s="377"/>
      <c r="B5" s="19"/>
      <c r="C5" s="377"/>
      <c r="D5" s="315" t="s">
        <v>1516</v>
      </c>
    </row>
    <row r="6" spans="1:4">
      <c r="B6" s="377"/>
      <c r="C6" s="32" t="s">
        <v>503</v>
      </c>
      <c r="D6" s="32" t="s">
        <v>504</v>
      </c>
    </row>
    <row r="7" spans="1:4">
      <c r="B7" s="332" t="s">
        <v>1517</v>
      </c>
      <c r="C7" s="32">
        <v>1</v>
      </c>
      <c r="D7" s="283">
        <v>4019602773.2261996</v>
      </c>
    </row>
    <row r="8" spans="1:4">
      <c r="B8" s="242" t="s">
        <v>1518</v>
      </c>
      <c r="C8" s="32">
        <v>2</v>
      </c>
      <c r="D8" s="81">
        <v>516045176.73247063</v>
      </c>
    </row>
    <row r="9" spans="1:4">
      <c r="B9" s="242" t="s">
        <v>1519</v>
      </c>
      <c r="C9" s="32">
        <v>3</v>
      </c>
      <c r="D9" s="81">
        <v>-128890952.24785717</v>
      </c>
    </row>
    <row r="10" spans="1:4">
      <c r="B10" s="242" t="s">
        <v>1520</v>
      </c>
      <c r="C10" s="32">
        <v>4</v>
      </c>
      <c r="D10" s="81">
        <v>66152861.370000005</v>
      </c>
    </row>
    <row r="11" spans="1:4">
      <c r="B11" s="242" t="s">
        <v>1521</v>
      </c>
      <c r="C11" s="32">
        <v>5</v>
      </c>
      <c r="D11" s="81"/>
    </row>
    <row r="12" spans="1:4">
      <c r="B12" s="242" t="s">
        <v>1522</v>
      </c>
      <c r="C12" s="32">
        <v>6</v>
      </c>
      <c r="D12" s="81"/>
    </row>
    <row r="13" spans="1:4">
      <c r="B13" s="242" t="s">
        <v>1523</v>
      </c>
      <c r="C13" s="32">
        <v>7</v>
      </c>
      <c r="D13" s="81"/>
    </row>
    <row r="14" spans="1:4">
      <c r="B14" s="242" t="s">
        <v>1524</v>
      </c>
      <c r="C14" s="32">
        <v>8</v>
      </c>
      <c r="D14" s="81"/>
    </row>
    <row r="15" spans="1:4">
      <c r="B15" s="332" t="s">
        <v>1525</v>
      </c>
      <c r="C15" s="32">
        <v>9</v>
      </c>
      <c r="D15" s="283">
        <v>4472909859.0404997</v>
      </c>
    </row>
  </sheetData>
  <mergeCells count="1">
    <mergeCell ref="B2:D2"/>
  </mergeCells>
  <conditionalFormatting sqref="D7">
    <cfRule type="cellIs" dxfId="5" priority="2" stopIfTrue="1" operator="lessThan">
      <formula>0</formula>
    </cfRule>
  </conditionalFormatting>
  <conditionalFormatting sqref="D15">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 Internal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2626C-4F8F-476E-BED6-62EA2656F122}">
  <sheetPr>
    <tabColor rgb="FFFFFFFF"/>
  </sheetPr>
  <dimension ref="B1:H14"/>
  <sheetViews>
    <sheetView showGridLines="0" showRowColHeaders="0" zoomScaleNormal="100" workbookViewId="0">
      <pane xSplit="3" ySplit="6" topLeftCell="D7" activePane="bottomRight" state="frozen"/>
      <selection activeCell="B18" sqref="B18"/>
      <selection pane="topRight" activeCell="B18" sqref="B18"/>
      <selection pane="bottomLeft" activeCell="B18" sqref="B18"/>
      <selection pane="bottomRight" activeCell="B18" sqref="B18"/>
    </sheetView>
  </sheetViews>
  <sheetFormatPr defaultColWidth="9.109375" defaultRowHeight="14.4"/>
  <cols>
    <col min="1" max="1" width="2.5546875" customWidth="1"/>
    <col min="2" max="2" width="33.33203125" customWidth="1"/>
    <col min="3" max="3" width="6.5546875" customWidth="1"/>
    <col min="4" max="4" width="25.44140625" customWidth="1"/>
    <col min="5" max="5" width="26.5546875" customWidth="1"/>
    <col min="6" max="7" width="18.6640625" customWidth="1"/>
    <col min="8" max="8" width="26.109375" customWidth="1"/>
  </cols>
  <sheetData>
    <row r="1" spans="2:8" ht="10.95" customHeight="1"/>
    <row r="2" spans="2:8" ht="27.6" customHeight="1">
      <c r="B2" s="701" t="s">
        <v>2315</v>
      </c>
      <c r="C2" s="702"/>
      <c r="D2" s="702"/>
      <c r="E2" s="702"/>
      <c r="F2" s="702"/>
      <c r="G2" s="702"/>
      <c r="H2" s="702"/>
    </row>
    <row r="3" spans="2:8">
      <c r="B3" s="704"/>
      <c r="C3" s="704"/>
      <c r="D3" s="705"/>
    </row>
    <row r="4" spans="2:8" ht="14.4" customHeight="1">
      <c r="B4" s="511"/>
      <c r="C4" s="512"/>
      <c r="D4" s="708" t="s">
        <v>501</v>
      </c>
      <c r="E4" s="709"/>
      <c r="F4" s="709"/>
      <c r="G4" s="709"/>
      <c r="H4" s="710"/>
    </row>
    <row r="5" spans="2:8" ht="57.6">
      <c r="C5" s="498"/>
      <c r="D5" s="491" t="s">
        <v>2316</v>
      </c>
      <c r="E5" s="491" t="s">
        <v>2317</v>
      </c>
      <c r="F5" s="491" t="s">
        <v>2318</v>
      </c>
      <c r="G5" s="491" t="s">
        <v>2319</v>
      </c>
      <c r="H5" s="491" t="s">
        <v>2320</v>
      </c>
    </row>
    <row r="6" spans="2:8">
      <c r="B6" s="513"/>
      <c r="C6" s="185" t="s">
        <v>503</v>
      </c>
      <c r="D6" s="185" t="s">
        <v>504</v>
      </c>
      <c r="E6" s="185" t="s">
        <v>505</v>
      </c>
      <c r="F6" s="185" t="s">
        <v>506</v>
      </c>
      <c r="G6" s="185" t="s">
        <v>527</v>
      </c>
      <c r="H6" s="185" t="s">
        <v>2321</v>
      </c>
    </row>
    <row r="7" spans="2:8">
      <c r="B7" s="514" t="s">
        <v>2322</v>
      </c>
      <c r="C7" s="185">
        <v>1</v>
      </c>
      <c r="D7" s="515">
        <v>4472909859.0609999</v>
      </c>
      <c r="E7" s="515">
        <v>2764749660.3835006</v>
      </c>
      <c r="F7" s="515">
        <v>7237659519.4445</v>
      </c>
      <c r="G7" s="515">
        <v>23688889666.827999</v>
      </c>
      <c r="H7" s="515">
        <v>23688889666.827999</v>
      </c>
    </row>
    <row r="8" spans="2:8">
      <c r="B8" s="514" t="s">
        <v>2213</v>
      </c>
      <c r="C8" s="185">
        <v>2</v>
      </c>
      <c r="D8" s="515"/>
      <c r="E8" s="515">
        <v>91847499.389299989</v>
      </c>
      <c r="F8" s="515">
        <v>91847499.389299989</v>
      </c>
      <c r="G8" s="515">
        <v>91847499.389299989</v>
      </c>
      <c r="H8" s="515">
        <v>91847499.389299989</v>
      </c>
    </row>
    <row r="9" spans="2:8">
      <c r="B9" s="514" t="s">
        <v>2323</v>
      </c>
      <c r="C9" s="185">
        <v>3</v>
      </c>
      <c r="D9" s="516"/>
      <c r="E9" s="515">
        <v>71254139.875</v>
      </c>
      <c r="F9" s="515">
        <v>71254139.875</v>
      </c>
      <c r="G9" s="515">
        <v>71254139.875</v>
      </c>
      <c r="H9" s="515">
        <v>71254139.875</v>
      </c>
    </row>
    <row r="10" spans="2:8">
      <c r="B10" s="514" t="s">
        <v>2324</v>
      </c>
      <c r="C10" s="185">
        <v>4</v>
      </c>
      <c r="D10" s="515"/>
      <c r="E10" s="515">
        <v>47795695.023500003</v>
      </c>
      <c r="F10" s="515">
        <v>47795695.023500003</v>
      </c>
      <c r="G10" s="515">
        <v>47795695.023500003</v>
      </c>
      <c r="H10" s="515">
        <v>47795695.023500003</v>
      </c>
    </row>
    <row r="11" spans="2:8">
      <c r="B11" s="514" t="s">
        <v>2325</v>
      </c>
      <c r="C11" s="185">
        <v>5</v>
      </c>
      <c r="D11" s="515"/>
      <c r="E11" s="515">
        <v>1961751.34</v>
      </c>
      <c r="F11" s="515">
        <v>1961751.34</v>
      </c>
      <c r="G11" s="515">
        <v>1961751.34</v>
      </c>
      <c r="H11" s="515">
        <v>1961751.34</v>
      </c>
    </row>
    <row r="12" spans="2:8">
      <c r="B12" s="514" t="s">
        <v>2308</v>
      </c>
      <c r="C12" s="185">
        <v>6</v>
      </c>
      <c r="D12" s="516"/>
      <c r="E12" s="515">
        <v>1904660995.8500001</v>
      </c>
      <c r="F12" s="515">
        <v>1904660995.8500001</v>
      </c>
      <c r="G12" s="515">
        <v>1904660995.8500001</v>
      </c>
      <c r="H12" s="515">
        <v>1904660995.8500001</v>
      </c>
    </row>
    <row r="13" spans="2:8">
      <c r="B13" s="514" t="s">
        <v>2326</v>
      </c>
      <c r="C13" s="185">
        <v>7</v>
      </c>
      <c r="D13" s="516"/>
      <c r="E13" s="515">
        <v>2801135740.9577007</v>
      </c>
      <c r="F13" s="515">
        <v>2801135740.9577007</v>
      </c>
      <c r="G13" s="515">
        <v>2801135740.9577007</v>
      </c>
      <c r="H13" s="515">
        <v>7.0333480834960938E-4</v>
      </c>
    </row>
    <row r="14" spans="2:8">
      <c r="B14" s="303" t="s">
        <v>525</v>
      </c>
      <c r="C14" s="29">
        <v>8</v>
      </c>
      <c r="D14" s="517">
        <v>4472909859.0609999</v>
      </c>
      <c r="E14" s="517">
        <v>7683405482.8190012</v>
      </c>
      <c r="F14" s="517">
        <v>12156315341.880001</v>
      </c>
      <c r="G14" s="517">
        <v>28607545489.263496</v>
      </c>
      <c r="H14" s="517">
        <v>25806409748.305096</v>
      </c>
    </row>
  </sheetData>
  <mergeCells count="3">
    <mergeCell ref="B2:H2"/>
    <mergeCell ref="B3:D3"/>
    <mergeCell ref="D4:H4"/>
  </mergeCells>
  <pageMargins left="0.7" right="0.7" top="0.75" bottom="0.75" header="0.3" footer="0.3"/>
  <headerFooter>
    <oddFooter>&amp;C_x000D_&amp;1#&amp;"Calibri"&amp;10&amp;K000000 Internal Information</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B432B-FDBF-4892-9403-349911F4823B}">
  <sheetPr>
    <tabColor rgb="FFFFFFFF"/>
    <pageSetUpPr fitToPage="1"/>
  </sheetPr>
  <dimension ref="A1:I27"/>
  <sheetViews>
    <sheetView showRowColHeaders="0" workbookViewId="0">
      <selection activeCell="B18" sqref="B18"/>
    </sheetView>
  </sheetViews>
  <sheetFormatPr defaultColWidth="11.5546875" defaultRowHeight="14.4"/>
  <cols>
    <col min="1" max="1" width="2.5546875" style="342" customWidth="1"/>
    <col min="2" max="2" width="25.6640625" style="342" customWidth="1"/>
    <col min="3" max="3" width="6" style="342" bestFit="1" customWidth="1"/>
    <col min="4" max="9" width="20.33203125" style="342" customWidth="1"/>
    <col min="10" max="16384" width="11.5546875" style="342"/>
  </cols>
  <sheetData>
    <row r="1" spans="1:9" ht="10.199999999999999" customHeight="1"/>
    <row r="2" spans="1:9" ht="28.2" customHeight="1">
      <c r="B2" s="715" t="s">
        <v>1579</v>
      </c>
      <c r="C2" s="716"/>
      <c r="D2" s="716"/>
      <c r="E2" s="716"/>
      <c r="F2" s="716"/>
      <c r="G2" s="716"/>
      <c r="H2" s="716"/>
      <c r="I2" s="716"/>
    </row>
    <row r="3" spans="1:9" ht="14.7" customHeight="1">
      <c r="B3" s="388"/>
      <c r="C3" s="388"/>
      <c r="D3" s="387"/>
      <c r="E3" s="387"/>
      <c r="F3" s="387"/>
      <c r="G3" s="387"/>
      <c r="H3" s="387"/>
    </row>
    <row r="4" spans="1:9" ht="43.2" customHeight="1">
      <c r="B4" s="717" t="s">
        <v>1494</v>
      </c>
      <c r="C4" s="718"/>
      <c r="D4" s="718" t="s">
        <v>525</v>
      </c>
      <c r="E4" s="725"/>
    </row>
    <row r="5" spans="1:9" ht="18" customHeight="1">
      <c r="B5" s="345"/>
      <c r="C5" s="345"/>
      <c r="D5" s="427"/>
      <c r="E5" s="427"/>
      <c r="F5" s="427"/>
      <c r="G5" s="427"/>
      <c r="H5" s="427"/>
    </row>
    <row r="6" spans="1:9" ht="45" customHeight="1">
      <c r="D6" s="726" t="s">
        <v>1580</v>
      </c>
      <c r="E6" s="725"/>
      <c r="F6" s="719" t="s">
        <v>1581</v>
      </c>
      <c r="G6" s="719" t="s">
        <v>1582</v>
      </c>
      <c r="H6" s="719" t="s">
        <v>1583</v>
      </c>
      <c r="I6" s="719" t="s">
        <v>1584</v>
      </c>
    </row>
    <row r="7" spans="1:9" ht="45" customHeight="1">
      <c r="B7" s="428"/>
      <c r="C7" s="428"/>
      <c r="D7" s="338"/>
      <c r="E7" s="337" t="s">
        <v>1585</v>
      </c>
      <c r="F7" s="720"/>
      <c r="G7" s="720"/>
      <c r="H7" s="720"/>
      <c r="I7" s="720"/>
    </row>
    <row r="8" spans="1:9" s="345" customFormat="1" ht="15" customHeight="1">
      <c r="A8" s="342"/>
      <c r="B8" s="337" t="s">
        <v>1495</v>
      </c>
      <c r="C8" s="32" t="s">
        <v>503</v>
      </c>
      <c r="D8" s="38" t="s">
        <v>506</v>
      </c>
      <c r="E8" s="38" t="s">
        <v>527</v>
      </c>
      <c r="F8" s="38" t="s">
        <v>528</v>
      </c>
      <c r="G8" s="38" t="s">
        <v>590</v>
      </c>
      <c r="H8" s="38" t="s">
        <v>592</v>
      </c>
      <c r="I8" s="38" t="s">
        <v>704</v>
      </c>
    </row>
    <row r="9" spans="1:9" s="345" customFormat="1">
      <c r="A9" s="342"/>
      <c r="B9" s="179" t="s">
        <v>1496</v>
      </c>
      <c r="C9" s="30" t="s">
        <v>1586</v>
      </c>
      <c r="D9" s="81">
        <v>208596</v>
      </c>
      <c r="E9" s="81">
        <v>86</v>
      </c>
      <c r="F9" s="80">
        <v>4.0000000000000002E-4</v>
      </c>
      <c r="G9" s="80">
        <v>6.9999999999999999E-4</v>
      </c>
      <c r="H9" s="80">
        <v>5.9999999999999995E-4</v>
      </c>
      <c r="I9" s="80">
        <v>5.0000000000000001E-4</v>
      </c>
    </row>
    <row r="10" spans="1:9">
      <c r="B10" s="180" t="s">
        <v>1497</v>
      </c>
      <c r="C10" s="30" t="s">
        <v>1587</v>
      </c>
      <c r="D10" s="81">
        <v>163432</v>
      </c>
      <c r="E10" s="81">
        <v>47</v>
      </c>
      <c r="F10" s="80">
        <v>2.9999999999999997E-4</v>
      </c>
      <c r="G10" s="80">
        <v>5.9999999999999995E-4</v>
      </c>
      <c r="H10" s="80">
        <v>5.0000000000000001E-4</v>
      </c>
      <c r="I10" s="80">
        <v>2.9999999999999997E-4</v>
      </c>
    </row>
    <row r="11" spans="1:9">
      <c r="B11" s="180" t="s">
        <v>1498</v>
      </c>
      <c r="C11" s="30" t="s">
        <v>1588</v>
      </c>
      <c r="D11" s="81">
        <v>45164</v>
      </c>
      <c r="E11" s="81">
        <v>39</v>
      </c>
      <c r="F11" s="80">
        <v>8.9999999999999998E-4</v>
      </c>
      <c r="G11" s="80">
        <v>1.2999999999999999E-3</v>
      </c>
      <c r="H11" s="80">
        <v>1.2999999999999999E-3</v>
      </c>
      <c r="I11" s="80">
        <v>1E-3</v>
      </c>
    </row>
    <row r="12" spans="1:9">
      <c r="B12" s="179" t="s">
        <v>1499</v>
      </c>
      <c r="C12" s="30" t="s">
        <v>1589</v>
      </c>
      <c r="D12" s="81">
        <v>10360</v>
      </c>
      <c r="E12" s="81">
        <v>7</v>
      </c>
      <c r="F12" s="80">
        <v>6.9999999999999999E-4</v>
      </c>
      <c r="G12" s="80">
        <v>2E-3</v>
      </c>
      <c r="H12" s="80">
        <v>2.0999999999999999E-3</v>
      </c>
      <c r="I12" s="80">
        <v>1.2999999999999999E-3</v>
      </c>
    </row>
    <row r="13" spans="1:9">
      <c r="B13" s="179" t="s">
        <v>1500</v>
      </c>
      <c r="C13" s="30" t="s">
        <v>1590</v>
      </c>
      <c r="D13" s="81">
        <v>57448</v>
      </c>
      <c r="E13" s="81">
        <v>139</v>
      </c>
      <c r="F13" s="80">
        <v>2.3999999999999998E-3</v>
      </c>
      <c r="G13" s="80">
        <v>3.3999999999999998E-3</v>
      </c>
      <c r="H13" s="80">
        <v>3.5999999999999999E-3</v>
      </c>
      <c r="I13" s="80">
        <v>2.5999999999999999E-3</v>
      </c>
    </row>
    <row r="14" spans="1:9">
      <c r="B14" s="179" t="s">
        <v>1501</v>
      </c>
      <c r="C14" s="30" t="s">
        <v>1591</v>
      </c>
      <c r="D14" s="81">
        <v>13971</v>
      </c>
      <c r="E14" s="81">
        <v>42</v>
      </c>
      <c r="F14" s="80">
        <v>3.0000000000000001E-3</v>
      </c>
      <c r="G14" s="80">
        <v>5.7000000000000002E-3</v>
      </c>
      <c r="H14" s="80">
        <v>5.5999999999999999E-3</v>
      </c>
      <c r="I14" s="80">
        <v>3.8999999999999998E-3</v>
      </c>
    </row>
    <row r="15" spans="1:9">
      <c r="B15" s="179" t="s">
        <v>1502</v>
      </c>
      <c r="C15" s="30" t="s">
        <v>1592</v>
      </c>
      <c r="D15" s="81">
        <v>44066</v>
      </c>
      <c r="E15" s="81">
        <v>443</v>
      </c>
      <c r="F15" s="80">
        <v>1.01E-2</v>
      </c>
      <c r="G15" s="80">
        <v>1.44E-2</v>
      </c>
      <c r="H15" s="80">
        <v>1.47E-2</v>
      </c>
      <c r="I15" s="80">
        <v>9.1000000000000004E-3</v>
      </c>
    </row>
    <row r="16" spans="1:9">
      <c r="B16" s="180" t="s">
        <v>1503</v>
      </c>
      <c r="C16" s="30" t="s">
        <v>1593</v>
      </c>
      <c r="D16" s="81">
        <v>27343</v>
      </c>
      <c r="E16" s="81">
        <v>201</v>
      </c>
      <c r="F16" s="80">
        <v>7.4000000000000003E-3</v>
      </c>
      <c r="G16" s="80">
        <v>1.2E-2</v>
      </c>
      <c r="H16" s="80">
        <v>1.12E-2</v>
      </c>
      <c r="I16" s="80">
        <v>8.0000000000000002E-3</v>
      </c>
    </row>
    <row r="17" spans="2:9">
      <c r="B17" s="180" t="s">
        <v>1504</v>
      </c>
      <c r="C17" s="30" t="s">
        <v>1594</v>
      </c>
      <c r="D17" s="81">
        <v>16723</v>
      </c>
      <c r="E17" s="81">
        <v>242</v>
      </c>
      <c r="F17" s="80">
        <v>1.4500000000000001E-2</v>
      </c>
      <c r="G17" s="80">
        <v>2.1100000000000001E-2</v>
      </c>
      <c r="H17" s="80">
        <v>2.12E-2</v>
      </c>
      <c r="I17" s="80">
        <v>1.24E-2</v>
      </c>
    </row>
    <row r="18" spans="2:9">
      <c r="B18" s="179" t="s">
        <v>1505</v>
      </c>
      <c r="C18" s="30" t="s">
        <v>1595</v>
      </c>
      <c r="D18" s="81">
        <v>11301</v>
      </c>
      <c r="E18" s="81">
        <v>497</v>
      </c>
      <c r="F18" s="80">
        <v>4.3900000000000002E-2</v>
      </c>
      <c r="G18" s="80">
        <v>5.3999999999999999E-2</v>
      </c>
      <c r="H18" s="80">
        <v>5.79E-2</v>
      </c>
      <c r="I18" s="80">
        <v>3.6600000000000001E-2</v>
      </c>
    </row>
    <row r="19" spans="2:9">
      <c r="B19" s="180" t="s">
        <v>1506</v>
      </c>
      <c r="C19" s="30" t="s">
        <v>1596</v>
      </c>
      <c r="D19" s="81">
        <v>2519</v>
      </c>
      <c r="E19" s="81">
        <v>84</v>
      </c>
      <c r="F19" s="80">
        <v>3.3300000000000003E-2</v>
      </c>
      <c r="G19" s="80">
        <v>3.5900000000000001E-2</v>
      </c>
      <c r="H19" s="80">
        <v>3.7400000000000003E-2</v>
      </c>
      <c r="I19" s="80">
        <v>2.7E-2</v>
      </c>
    </row>
    <row r="20" spans="2:9">
      <c r="B20" s="180" t="s">
        <v>1507</v>
      </c>
      <c r="C20" s="30" t="s">
        <v>1597</v>
      </c>
      <c r="D20" s="81">
        <v>8782</v>
      </c>
      <c r="E20" s="81">
        <v>413</v>
      </c>
      <c r="F20" s="80">
        <v>4.7E-2</v>
      </c>
      <c r="G20" s="80">
        <v>6.9400000000000003E-2</v>
      </c>
      <c r="H20" s="80">
        <v>6.6600000000000006E-2</v>
      </c>
      <c r="I20" s="80">
        <v>4.9200000000000001E-2</v>
      </c>
    </row>
    <row r="21" spans="2:9">
      <c r="B21" s="179" t="s">
        <v>1508</v>
      </c>
      <c r="C21" s="30" t="s">
        <v>1598</v>
      </c>
      <c r="D21" s="81">
        <v>7076</v>
      </c>
      <c r="E21" s="81">
        <v>1028</v>
      </c>
      <c r="F21" s="80">
        <v>0.14380000000000001</v>
      </c>
      <c r="G21" s="80">
        <v>0.18509999999999999</v>
      </c>
      <c r="H21" s="80">
        <v>0.2155</v>
      </c>
      <c r="I21" s="80">
        <v>0.111</v>
      </c>
    </row>
    <row r="22" spans="2:9">
      <c r="B22" s="180" t="s">
        <v>1509</v>
      </c>
      <c r="C22" s="30" t="s">
        <v>1599</v>
      </c>
      <c r="D22" s="81">
        <v>5861</v>
      </c>
      <c r="E22" s="81">
        <v>850</v>
      </c>
      <c r="F22" s="80">
        <v>0.14499999999999999</v>
      </c>
      <c r="G22" s="80">
        <v>0.1457</v>
      </c>
      <c r="H22" s="80">
        <v>0.15720000000000001</v>
      </c>
      <c r="I22" s="80">
        <v>9.0300000000000005E-2</v>
      </c>
    </row>
    <row r="23" spans="2:9">
      <c r="B23" s="180" t="s">
        <v>1510</v>
      </c>
      <c r="C23" s="30" t="s">
        <v>1600</v>
      </c>
      <c r="D23" s="81"/>
      <c r="E23" s="81"/>
      <c r="F23" s="80"/>
      <c r="G23" s="80"/>
      <c r="H23" s="80"/>
      <c r="I23" s="80"/>
    </row>
    <row r="24" spans="2:9">
      <c r="B24" s="180" t="s">
        <v>1511</v>
      </c>
      <c r="C24" s="30" t="s">
        <v>1601</v>
      </c>
      <c r="D24" s="81">
        <v>1215</v>
      </c>
      <c r="E24" s="81">
        <v>178</v>
      </c>
      <c r="F24" s="80">
        <v>0.14649999999999999</v>
      </c>
      <c r="G24" s="80">
        <v>0.47489999999999999</v>
      </c>
      <c r="H24" s="80">
        <v>0.47489999999999999</v>
      </c>
      <c r="I24" s="80">
        <v>0.15909999999999999</v>
      </c>
    </row>
    <row r="25" spans="2:9">
      <c r="B25" s="179" t="s">
        <v>1512</v>
      </c>
      <c r="C25" s="30" t="s">
        <v>1602</v>
      </c>
      <c r="D25" s="81">
        <v>3462</v>
      </c>
      <c r="E25" s="81"/>
      <c r="F25" s="80"/>
      <c r="G25" s="80">
        <v>1</v>
      </c>
      <c r="H25" s="80">
        <v>1</v>
      </c>
      <c r="I25" s="80"/>
    </row>
    <row r="27" spans="2:9">
      <c r="B27" s="407"/>
      <c r="C27" s="407"/>
    </row>
  </sheetData>
  <mergeCells count="8">
    <mergeCell ref="B2:I2"/>
    <mergeCell ref="B4:C4"/>
    <mergeCell ref="D4:E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50">
    <tabColor rgb="FFFFFFFF"/>
    <pageSetUpPr fitToPage="1"/>
  </sheetPr>
  <dimension ref="A1:I27"/>
  <sheetViews>
    <sheetView showRowColHeaders="0" workbookViewId="0">
      <selection activeCell="B18" sqref="B18"/>
    </sheetView>
  </sheetViews>
  <sheetFormatPr defaultColWidth="11.5546875" defaultRowHeight="14.4"/>
  <cols>
    <col min="1" max="1" width="2.5546875" style="342" customWidth="1"/>
    <col min="2" max="2" width="25.6640625" style="342" customWidth="1"/>
    <col min="3" max="3" width="6" style="342" bestFit="1" customWidth="1"/>
    <col min="4" max="9" width="20.33203125" style="342" customWidth="1"/>
    <col min="10" max="16384" width="11.5546875" style="342"/>
  </cols>
  <sheetData>
    <row r="1" spans="1:9" ht="10.199999999999999" customHeight="1"/>
    <row r="2" spans="1:9" ht="28.2" customHeight="1">
      <c r="B2" s="715" t="s">
        <v>1579</v>
      </c>
      <c r="C2" s="716"/>
      <c r="D2" s="716"/>
      <c r="E2" s="716"/>
      <c r="F2" s="716"/>
      <c r="G2" s="716"/>
      <c r="H2" s="716"/>
      <c r="I2" s="716"/>
    </row>
    <row r="3" spans="1:9" ht="14.7" customHeight="1">
      <c r="B3" s="387"/>
      <c r="C3" s="387"/>
      <c r="D3" s="387"/>
      <c r="E3" s="387"/>
      <c r="F3" s="387"/>
      <c r="G3" s="387"/>
      <c r="H3" s="387"/>
    </row>
    <row r="4" spans="1:9" ht="14.7" customHeight="1">
      <c r="B4" s="717" t="s">
        <v>1494</v>
      </c>
      <c r="C4" s="718"/>
      <c r="D4" s="718" t="s">
        <v>2487</v>
      </c>
      <c r="E4" s="725"/>
    </row>
    <row r="5" spans="1:9" ht="18" customHeight="1">
      <c r="B5" s="345"/>
      <c r="C5" s="345"/>
      <c r="D5" s="427"/>
      <c r="E5" s="427"/>
      <c r="F5" s="427"/>
      <c r="G5" s="427"/>
      <c r="H5" s="427"/>
    </row>
    <row r="6" spans="1:9" ht="45" customHeight="1">
      <c r="D6" s="726" t="s">
        <v>1580</v>
      </c>
      <c r="E6" s="725"/>
      <c r="F6" s="719" t="s">
        <v>1581</v>
      </c>
      <c r="G6" s="719" t="s">
        <v>1582</v>
      </c>
      <c r="H6" s="719" t="s">
        <v>1583</v>
      </c>
      <c r="I6" s="719" t="s">
        <v>1584</v>
      </c>
    </row>
    <row r="7" spans="1:9" ht="45" customHeight="1">
      <c r="B7" s="428"/>
      <c r="C7" s="428"/>
      <c r="D7" s="338"/>
      <c r="E7" s="337" t="s">
        <v>1585</v>
      </c>
      <c r="F7" s="720"/>
      <c r="G7" s="720"/>
      <c r="H7" s="720"/>
      <c r="I7" s="720"/>
    </row>
    <row r="8" spans="1:9" s="345" customFormat="1" ht="15" customHeight="1">
      <c r="A8" s="342"/>
      <c r="B8" s="337" t="s">
        <v>1495</v>
      </c>
      <c r="C8" s="32" t="s">
        <v>503</v>
      </c>
      <c r="D8" s="38" t="s">
        <v>506</v>
      </c>
      <c r="E8" s="38" t="s">
        <v>527</v>
      </c>
      <c r="F8" s="38" t="s">
        <v>528</v>
      </c>
      <c r="G8" s="38" t="s">
        <v>590</v>
      </c>
      <c r="H8" s="38" t="s">
        <v>592</v>
      </c>
      <c r="I8" s="38" t="s">
        <v>704</v>
      </c>
    </row>
    <row r="9" spans="1:9" s="345" customFormat="1">
      <c r="A9" s="342"/>
      <c r="B9" s="179" t="s">
        <v>1496</v>
      </c>
      <c r="C9" s="30" t="s">
        <v>1586</v>
      </c>
      <c r="D9" s="81">
        <v>17355</v>
      </c>
      <c r="E9" s="81">
        <v>11</v>
      </c>
      <c r="F9" s="80">
        <v>5.9999999999999995E-4</v>
      </c>
      <c r="G9" s="80">
        <v>6.9999999999999999E-4</v>
      </c>
      <c r="H9" s="80">
        <v>5.9999999999999995E-4</v>
      </c>
      <c r="I9" s="80">
        <v>6.9999999999999999E-4</v>
      </c>
    </row>
    <row r="10" spans="1:9">
      <c r="B10" s="180" t="s">
        <v>1497</v>
      </c>
      <c r="C10" s="30" t="s">
        <v>1587</v>
      </c>
      <c r="D10" s="81">
        <v>13138</v>
      </c>
      <c r="E10" s="81">
        <v>6</v>
      </c>
      <c r="F10" s="80">
        <v>5.0000000000000001E-4</v>
      </c>
      <c r="G10" s="80">
        <v>5.0000000000000001E-4</v>
      </c>
      <c r="H10" s="80">
        <v>4.0000000000000002E-4</v>
      </c>
      <c r="I10" s="80">
        <v>5.0000000000000001E-4</v>
      </c>
    </row>
    <row r="11" spans="1:9">
      <c r="B11" s="180" t="s">
        <v>1498</v>
      </c>
      <c r="C11" s="30" t="s">
        <v>1588</v>
      </c>
      <c r="D11" s="81">
        <v>4217</v>
      </c>
      <c r="E11" s="81">
        <v>5</v>
      </c>
      <c r="F11" s="80">
        <v>1.1999999999999999E-3</v>
      </c>
      <c r="G11" s="80">
        <v>1.4E-3</v>
      </c>
      <c r="H11" s="80">
        <v>1.4E-3</v>
      </c>
      <c r="I11" s="80">
        <v>1.2999999999999999E-3</v>
      </c>
    </row>
    <row r="12" spans="1:9">
      <c r="B12" s="179" t="s">
        <v>1499</v>
      </c>
      <c r="C12" s="30" t="s">
        <v>1589</v>
      </c>
      <c r="D12" s="81">
        <v>116</v>
      </c>
      <c r="E12" s="81"/>
      <c r="F12" s="80"/>
      <c r="G12" s="80">
        <v>2.3999999999999998E-3</v>
      </c>
      <c r="H12" s="80">
        <v>2.3999999999999998E-3</v>
      </c>
      <c r="I12" s="80">
        <v>1.4E-3</v>
      </c>
    </row>
    <row r="13" spans="1:9">
      <c r="B13" s="179" t="s">
        <v>1500</v>
      </c>
      <c r="C13" s="30" t="s">
        <v>1590</v>
      </c>
      <c r="D13" s="81">
        <v>25772</v>
      </c>
      <c r="E13" s="81">
        <v>51</v>
      </c>
      <c r="F13" s="80">
        <v>2E-3</v>
      </c>
      <c r="G13" s="80">
        <v>3.8E-3</v>
      </c>
      <c r="H13" s="80">
        <v>3.8E-3</v>
      </c>
      <c r="I13" s="80">
        <v>2.7000000000000001E-3</v>
      </c>
    </row>
    <row r="14" spans="1:9">
      <c r="B14" s="179" t="s">
        <v>1501</v>
      </c>
      <c r="C14" s="30" t="s">
        <v>1591</v>
      </c>
      <c r="D14" s="81">
        <v>4</v>
      </c>
      <c r="E14" s="81"/>
      <c r="F14" s="80"/>
      <c r="G14" s="80"/>
      <c r="H14" s="80">
        <v>5.1000000000000004E-3</v>
      </c>
      <c r="I14" s="80">
        <v>3.7000000000000002E-3</v>
      </c>
    </row>
    <row r="15" spans="1:9">
      <c r="B15" s="179" t="s">
        <v>1502</v>
      </c>
      <c r="C15" s="30" t="s">
        <v>1592</v>
      </c>
      <c r="D15" s="81">
        <v>16734</v>
      </c>
      <c r="E15" s="81">
        <v>130</v>
      </c>
      <c r="F15" s="80">
        <v>7.7999999999999996E-3</v>
      </c>
      <c r="G15" s="80">
        <v>1.4800000000000001E-2</v>
      </c>
      <c r="H15" s="80">
        <v>1.4800000000000001E-2</v>
      </c>
      <c r="I15" s="80">
        <v>8.8999999999999999E-3</v>
      </c>
    </row>
    <row r="16" spans="1:9">
      <c r="B16" s="180" t="s">
        <v>1503</v>
      </c>
      <c r="C16" s="30" t="s">
        <v>1593</v>
      </c>
      <c r="D16" s="81">
        <v>9657</v>
      </c>
      <c r="E16" s="81">
        <v>44</v>
      </c>
      <c r="F16" s="80">
        <v>4.5999999999999999E-3</v>
      </c>
      <c r="G16" s="80">
        <v>1.0200000000000001E-2</v>
      </c>
      <c r="H16" s="80">
        <v>1.01E-2</v>
      </c>
      <c r="I16" s="80">
        <v>7.1999999999999998E-3</v>
      </c>
    </row>
    <row r="17" spans="2:9">
      <c r="B17" s="180" t="s">
        <v>1504</v>
      </c>
      <c r="C17" s="30" t="s">
        <v>1594</v>
      </c>
      <c r="D17" s="81">
        <v>7077</v>
      </c>
      <c r="E17" s="81">
        <v>86</v>
      </c>
      <c r="F17" s="80">
        <v>1.2200000000000001E-2</v>
      </c>
      <c r="G17" s="80">
        <v>2.1299999999999999E-2</v>
      </c>
      <c r="H17" s="80">
        <v>2.1299999999999999E-2</v>
      </c>
      <c r="I17" s="80">
        <v>1.35E-2</v>
      </c>
    </row>
    <row r="18" spans="2:9">
      <c r="B18" s="179" t="s">
        <v>1505</v>
      </c>
      <c r="C18" s="30" t="s">
        <v>1595</v>
      </c>
      <c r="D18" s="81">
        <v>2931</v>
      </c>
      <c r="E18" s="81">
        <v>128</v>
      </c>
      <c r="F18" s="80">
        <v>4.3400000000000001E-2</v>
      </c>
      <c r="G18" s="80">
        <v>5.57E-2</v>
      </c>
      <c r="H18" s="80">
        <v>5.9400000000000001E-2</v>
      </c>
      <c r="I18" s="80">
        <v>3.7199999999999997E-2</v>
      </c>
    </row>
    <row r="19" spans="2:9">
      <c r="B19" s="180" t="s">
        <v>1506</v>
      </c>
      <c r="C19" s="30" t="s">
        <v>1596</v>
      </c>
      <c r="D19" s="81">
        <v>496</v>
      </c>
      <c r="E19" s="81">
        <v>24</v>
      </c>
      <c r="F19" s="80">
        <v>4.8399999999999999E-2</v>
      </c>
      <c r="G19" s="80">
        <v>3.4700000000000002E-2</v>
      </c>
      <c r="H19" s="80">
        <v>3.5099999999999999E-2</v>
      </c>
      <c r="I19" s="80">
        <v>3.0700000000000002E-2</v>
      </c>
    </row>
    <row r="20" spans="2:9">
      <c r="B20" s="180" t="s">
        <v>1507</v>
      </c>
      <c r="C20" s="30" t="s">
        <v>1597</v>
      </c>
      <c r="D20" s="81">
        <v>2435</v>
      </c>
      <c r="E20" s="81">
        <v>104</v>
      </c>
      <c r="F20" s="80">
        <v>4.2700000000000002E-2</v>
      </c>
      <c r="G20" s="80">
        <v>6.7699999999999996E-2</v>
      </c>
      <c r="H20" s="80">
        <v>6.5600000000000006E-2</v>
      </c>
      <c r="I20" s="80">
        <v>5.1400000000000001E-2</v>
      </c>
    </row>
    <row r="21" spans="2:9">
      <c r="B21" s="179" t="s">
        <v>1508</v>
      </c>
      <c r="C21" s="30" t="s">
        <v>1598</v>
      </c>
      <c r="D21" s="81">
        <v>1849</v>
      </c>
      <c r="E21" s="81">
        <v>326</v>
      </c>
      <c r="F21" s="80">
        <v>0.1764</v>
      </c>
      <c r="G21" s="80">
        <v>0.19989999999999999</v>
      </c>
      <c r="H21" s="80">
        <v>0.20399999999999999</v>
      </c>
      <c r="I21" s="80">
        <v>0.12989999999999999</v>
      </c>
    </row>
    <row r="22" spans="2:9">
      <c r="B22" s="180" t="s">
        <v>1509</v>
      </c>
      <c r="C22" s="30" t="s">
        <v>1599</v>
      </c>
      <c r="D22" s="81">
        <v>1807</v>
      </c>
      <c r="E22" s="81">
        <v>321</v>
      </c>
      <c r="F22" s="80">
        <v>0.17760000000000001</v>
      </c>
      <c r="G22" s="80">
        <v>0.19650000000000001</v>
      </c>
      <c r="H22" s="80">
        <v>0.1963</v>
      </c>
      <c r="I22" s="80">
        <v>0.1065</v>
      </c>
    </row>
    <row r="23" spans="2:9">
      <c r="B23" s="180" t="s">
        <v>1510</v>
      </c>
      <c r="C23" s="30" t="s">
        <v>1600</v>
      </c>
      <c r="D23" s="81"/>
      <c r="E23" s="81"/>
      <c r="F23" s="80"/>
      <c r="G23" s="80"/>
      <c r="H23" s="80"/>
      <c r="I23" s="80"/>
    </row>
    <row r="24" spans="2:9">
      <c r="B24" s="180" t="s">
        <v>1511</v>
      </c>
      <c r="C24" s="30" t="s">
        <v>1601</v>
      </c>
      <c r="D24" s="81">
        <v>42</v>
      </c>
      <c r="E24" s="81">
        <v>5</v>
      </c>
      <c r="F24" s="80">
        <v>0.11899999999999999</v>
      </c>
      <c r="G24" s="80">
        <v>0.47489999999999999</v>
      </c>
      <c r="H24" s="80">
        <v>0.47489999999999999</v>
      </c>
      <c r="I24" s="80">
        <v>0.15759999999999999</v>
      </c>
    </row>
    <row r="25" spans="2:9">
      <c r="B25" s="179" t="s">
        <v>1512</v>
      </c>
      <c r="C25" s="30" t="s">
        <v>1602</v>
      </c>
      <c r="D25" s="81">
        <v>656</v>
      </c>
      <c r="E25" s="81"/>
      <c r="F25" s="80"/>
      <c r="G25" s="80">
        <v>1</v>
      </c>
      <c r="H25" s="80">
        <v>1</v>
      </c>
      <c r="I25" s="80"/>
    </row>
    <row r="27" spans="2:9">
      <c r="B27" s="407"/>
      <c r="C27" s="407"/>
    </row>
  </sheetData>
  <mergeCells count="8">
    <mergeCell ref="B2:I2"/>
    <mergeCell ref="D6:E6"/>
    <mergeCell ref="F6:F7"/>
    <mergeCell ref="G6:G7"/>
    <mergeCell ref="H6:H7"/>
    <mergeCell ref="I6:I7"/>
    <mergeCell ref="B4:C4"/>
    <mergeCell ref="D4:E4"/>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57">
    <tabColor rgb="FFFFFFFF"/>
    <pageSetUpPr fitToPage="1"/>
  </sheetPr>
  <dimension ref="A1:I27"/>
  <sheetViews>
    <sheetView showRowColHeaders="0" topLeftCell="A6" workbookViewId="0">
      <selection activeCell="B18" sqref="B18"/>
    </sheetView>
  </sheetViews>
  <sheetFormatPr defaultColWidth="11.5546875" defaultRowHeight="14.4"/>
  <cols>
    <col min="1" max="1" width="2.5546875" style="342" customWidth="1"/>
    <col min="2" max="2" width="25.6640625" style="342" customWidth="1"/>
    <col min="3" max="3" width="6" style="342" bestFit="1" customWidth="1"/>
    <col min="4" max="9" width="20.33203125" style="342" customWidth="1"/>
    <col min="10" max="16384" width="11.5546875" style="342"/>
  </cols>
  <sheetData>
    <row r="1" spans="1:9" ht="10.199999999999999" customHeight="1"/>
    <row r="2" spans="1:9" ht="28.2" customHeight="1">
      <c r="B2" s="715" t="s">
        <v>1579</v>
      </c>
      <c r="C2" s="716"/>
      <c r="D2" s="716"/>
      <c r="E2" s="716"/>
      <c r="F2" s="716"/>
      <c r="G2" s="716"/>
      <c r="H2" s="716"/>
      <c r="I2" s="716"/>
    </row>
    <row r="3" spans="1:9" ht="14.7" customHeight="1">
      <c r="B3" s="388"/>
      <c r="C3" s="388"/>
      <c r="D3" s="387"/>
      <c r="E3" s="387"/>
      <c r="F3" s="387"/>
      <c r="G3" s="387"/>
      <c r="H3" s="387"/>
    </row>
    <row r="4" spans="1:9" ht="43.2" customHeight="1">
      <c r="B4" s="717" t="s">
        <v>1494</v>
      </c>
      <c r="C4" s="718"/>
      <c r="D4" s="718" t="s">
        <v>2487</v>
      </c>
      <c r="E4" s="725"/>
    </row>
    <row r="5" spans="1:9" ht="18" customHeight="1">
      <c r="B5" s="345"/>
      <c r="C5" s="345"/>
      <c r="D5" s="427"/>
      <c r="E5" s="427"/>
      <c r="F5" s="427"/>
      <c r="G5" s="427"/>
      <c r="H5" s="427"/>
    </row>
    <row r="6" spans="1:9" ht="45" customHeight="1">
      <c r="D6" s="726" t="s">
        <v>1580</v>
      </c>
      <c r="E6" s="725"/>
      <c r="F6" s="719" t="s">
        <v>1581</v>
      </c>
      <c r="G6" s="719" t="s">
        <v>1582</v>
      </c>
      <c r="H6" s="719" t="s">
        <v>1583</v>
      </c>
      <c r="I6" s="719" t="s">
        <v>1584</v>
      </c>
    </row>
    <row r="7" spans="1:9" ht="45" customHeight="1">
      <c r="B7" s="428"/>
      <c r="C7" s="428"/>
      <c r="D7" s="338"/>
      <c r="E7" s="337" t="s">
        <v>1585</v>
      </c>
      <c r="F7" s="720"/>
      <c r="G7" s="720"/>
      <c r="H7" s="720"/>
      <c r="I7" s="720"/>
    </row>
    <row r="8" spans="1:9" s="345" customFormat="1" ht="15" customHeight="1">
      <c r="A8" s="342"/>
      <c r="B8" s="337" t="s">
        <v>1495</v>
      </c>
      <c r="C8" s="32" t="s">
        <v>503</v>
      </c>
      <c r="D8" s="38" t="s">
        <v>506</v>
      </c>
      <c r="E8" s="38" t="s">
        <v>527</v>
      </c>
      <c r="F8" s="38" t="s">
        <v>528</v>
      </c>
      <c r="G8" s="38" t="s">
        <v>590</v>
      </c>
      <c r="H8" s="38" t="s">
        <v>592</v>
      </c>
      <c r="I8" s="38" t="s">
        <v>704</v>
      </c>
    </row>
    <row r="9" spans="1:9" s="345" customFormat="1">
      <c r="A9" s="342"/>
      <c r="B9" s="179" t="s">
        <v>1496</v>
      </c>
      <c r="C9" s="30" t="s">
        <v>1586</v>
      </c>
      <c r="D9" s="81">
        <v>7418</v>
      </c>
      <c r="E9" s="81">
        <v>8</v>
      </c>
      <c r="F9" s="80">
        <v>1.1000000000000001E-3</v>
      </c>
      <c r="G9" s="80">
        <v>6.9999999999999999E-4</v>
      </c>
      <c r="H9" s="80">
        <v>6.9999999999999999E-4</v>
      </c>
      <c r="I9" s="80">
        <v>4.0000000000000002E-4</v>
      </c>
    </row>
    <row r="10" spans="1:9">
      <c r="B10" s="180" t="s">
        <v>1497</v>
      </c>
      <c r="C10" s="30" t="s">
        <v>1587</v>
      </c>
      <c r="D10" s="81">
        <v>5729</v>
      </c>
      <c r="E10" s="81">
        <v>6</v>
      </c>
      <c r="F10" s="80">
        <v>1E-3</v>
      </c>
      <c r="G10" s="80">
        <v>5.9999999999999995E-4</v>
      </c>
      <c r="H10" s="80">
        <v>5.0000000000000001E-4</v>
      </c>
      <c r="I10" s="80">
        <v>2.9999999999999997E-4</v>
      </c>
    </row>
    <row r="11" spans="1:9">
      <c r="B11" s="180" t="s">
        <v>1498</v>
      </c>
      <c r="C11" s="30" t="s">
        <v>1588</v>
      </c>
      <c r="D11" s="81">
        <v>1689</v>
      </c>
      <c r="E11" s="81">
        <v>2</v>
      </c>
      <c r="F11" s="80">
        <v>1.1999999999999999E-3</v>
      </c>
      <c r="G11" s="80">
        <v>1.1999999999999999E-3</v>
      </c>
      <c r="H11" s="80">
        <v>1.2999999999999999E-3</v>
      </c>
      <c r="I11" s="80">
        <v>6.9999999999999999E-4</v>
      </c>
    </row>
    <row r="12" spans="1:9">
      <c r="B12" s="179" t="s">
        <v>1499</v>
      </c>
      <c r="C12" s="30" t="s">
        <v>1589</v>
      </c>
      <c r="D12" s="81">
        <v>7526</v>
      </c>
      <c r="E12" s="81">
        <v>6</v>
      </c>
      <c r="F12" s="80">
        <v>8.0000000000000004E-4</v>
      </c>
      <c r="G12" s="80">
        <v>1.9E-3</v>
      </c>
      <c r="H12" s="80">
        <v>2.0999999999999999E-3</v>
      </c>
      <c r="I12" s="80">
        <v>8.0000000000000004E-4</v>
      </c>
    </row>
    <row r="13" spans="1:9">
      <c r="B13" s="179" t="s">
        <v>1500</v>
      </c>
      <c r="C13" s="30" t="s">
        <v>1590</v>
      </c>
      <c r="D13" s="81">
        <v>10762</v>
      </c>
      <c r="E13" s="81">
        <v>38</v>
      </c>
      <c r="F13" s="80">
        <v>3.5000000000000001E-3</v>
      </c>
      <c r="G13" s="80">
        <v>4.3E-3</v>
      </c>
      <c r="H13" s="80">
        <v>4.1999999999999997E-3</v>
      </c>
      <c r="I13" s="80">
        <v>1.9E-3</v>
      </c>
    </row>
    <row r="14" spans="1:9">
      <c r="B14" s="179" t="s">
        <v>1501</v>
      </c>
      <c r="C14" s="30" t="s">
        <v>1591</v>
      </c>
      <c r="D14" s="81">
        <v>2350</v>
      </c>
      <c r="E14" s="81">
        <v>5</v>
      </c>
      <c r="F14" s="80">
        <v>2.0999999999999999E-3</v>
      </c>
      <c r="G14" s="80">
        <v>6.1000000000000004E-3</v>
      </c>
      <c r="H14" s="80">
        <v>6.1000000000000004E-3</v>
      </c>
      <c r="I14" s="80">
        <v>2.3E-3</v>
      </c>
    </row>
    <row r="15" spans="1:9">
      <c r="B15" s="179" t="s">
        <v>1502</v>
      </c>
      <c r="C15" s="30" t="s">
        <v>1592</v>
      </c>
      <c r="D15" s="81">
        <v>9378</v>
      </c>
      <c r="E15" s="81">
        <v>111</v>
      </c>
      <c r="F15" s="80">
        <v>1.15E-2</v>
      </c>
      <c r="G15" s="80">
        <v>1.46E-2</v>
      </c>
      <c r="H15" s="80">
        <v>1.44E-2</v>
      </c>
      <c r="I15" s="80">
        <v>7.7000000000000002E-3</v>
      </c>
    </row>
    <row r="16" spans="1:9">
      <c r="B16" s="180" t="s">
        <v>1503</v>
      </c>
      <c r="C16" s="30" t="s">
        <v>1593</v>
      </c>
      <c r="D16" s="81">
        <v>6257</v>
      </c>
      <c r="E16" s="81">
        <v>67</v>
      </c>
      <c r="F16" s="80">
        <v>1.0699999999999999E-2</v>
      </c>
      <c r="G16" s="80">
        <v>1.1599999999999999E-2</v>
      </c>
      <c r="H16" s="80">
        <v>1.15E-2</v>
      </c>
      <c r="I16" s="80">
        <v>7.1000000000000004E-3</v>
      </c>
    </row>
    <row r="17" spans="2:9">
      <c r="B17" s="180" t="s">
        <v>1504</v>
      </c>
      <c r="C17" s="30" t="s">
        <v>1594</v>
      </c>
      <c r="D17" s="81">
        <v>3121</v>
      </c>
      <c r="E17" s="81">
        <v>44</v>
      </c>
      <c r="F17" s="80">
        <v>1.41E-2</v>
      </c>
      <c r="G17" s="80">
        <v>2.0799999999999999E-2</v>
      </c>
      <c r="H17" s="80">
        <v>2.12E-2</v>
      </c>
      <c r="I17" s="80">
        <v>8.8000000000000005E-3</v>
      </c>
    </row>
    <row r="18" spans="2:9">
      <c r="B18" s="179" t="s">
        <v>1505</v>
      </c>
      <c r="C18" s="30" t="s">
        <v>1595</v>
      </c>
      <c r="D18" s="81">
        <v>1989</v>
      </c>
      <c r="E18" s="81">
        <v>103</v>
      </c>
      <c r="F18" s="80">
        <v>5.1999999999999998E-2</v>
      </c>
      <c r="G18" s="80">
        <v>5.57E-2</v>
      </c>
      <c r="H18" s="80">
        <v>5.7799999999999997E-2</v>
      </c>
      <c r="I18" s="80">
        <v>3.2800000000000003E-2</v>
      </c>
    </row>
    <row r="19" spans="2:9">
      <c r="B19" s="180" t="s">
        <v>1506</v>
      </c>
      <c r="C19" s="30" t="s">
        <v>1596</v>
      </c>
      <c r="D19" s="81">
        <v>263</v>
      </c>
      <c r="E19" s="81">
        <v>9</v>
      </c>
      <c r="F19" s="80">
        <v>3.4200000000000001E-2</v>
      </c>
      <c r="G19" s="80">
        <v>4.3700000000000003E-2</v>
      </c>
      <c r="H19" s="80">
        <v>4.3700000000000003E-2</v>
      </c>
      <c r="I19" s="80">
        <v>2.0400000000000001E-2</v>
      </c>
    </row>
    <row r="20" spans="2:9">
      <c r="B20" s="180" t="s">
        <v>1507</v>
      </c>
      <c r="C20" s="30" t="s">
        <v>1597</v>
      </c>
      <c r="D20" s="81">
        <v>1726</v>
      </c>
      <c r="E20" s="81">
        <v>94</v>
      </c>
      <c r="F20" s="80">
        <v>5.45E-2</v>
      </c>
      <c r="G20" s="80">
        <v>6.1699999999999998E-2</v>
      </c>
      <c r="H20" s="80">
        <v>6.1100000000000002E-2</v>
      </c>
      <c r="I20" s="80">
        <v>4.1000000000000002E-2</v>
      </c>
    </row>
    <row r="21" spans="2:9">
      <c r="B21" s="179" t="s">
        <v>1508</v>
      </c>
      <c r="C21" s="30" t="s">
        <v>1598</v>
      </c>
      <c r="D21" s="81">
        <v>1684</v>
      </c>
      <c r="E21" s="81">
        <v>255</v>
      </c>
      <c r="F21" s="80">
        <v>0.1497</v>
      </c>
      <c r="G21" s="80">
        <v>0.23630000000000001</v>
      </c>
      <c r="H21" s="80">
        <v>0.29870000000000002</v>
      </c>
      <c r="I21" s="80">
        <v>9.7199999999999995E-2</v>
      </c>
    </row>
    <row r="22" spans="2:9">
      <c r="B22" s="180" t="s">
        <v>1509</v>
      </c>
      <c r="C22" s="30" t="s">
        <v>1599</v>
      </c>
      <c r="D22" s="81">
        <v>831</v>
      </c>
      <c r="E22" s="81">
        <v>121</v>
      </c>
      <c r="F22" s="80">
        <v>0.14560000000000001</v>
      </c>
      <c r="G22" s="80">
        <v>0.1298</v>
      </c>
      <c r="H22" s="80">
        <v>0.13880000000000001</v>
      </c>
      <c r="I22" s="80">
        <v>8.3400000000000002E-2</v>
      </c>
    </row>
    <row r="23" spans="2:9">
      <c r="B23" s="180" t="s">
        <v>1510</v>
      </c>
      <c r="C23" s="30" t="s">
        <v>1600</v>
      </c>
      <c r="D23" s="81"/>
      <c r="E23" s="81"/>
      <c r="F23" s="80"/>
      <c r="G23" s="80"/>
      <c r="H23" s="80"/>
      <c r="I23" s="80"/>
    </row>
    <row r="24" spans="2:9">
      <c r="B24" s="180" t="s">
        <v>1511</v>
      </c>
      <c r="C24" s="30" t="s">
        <v>1601</v>
      </c>
      <c r="D24" s="81">
        <v>853</v>
      </c>
      <c r="E24" s="81">
        <v>134</v>
      </c>
      <c r="F24" s="80">
        <v>0.15709999999999999</v>
      </c>
      <c r="G24" s="80">
        <v>0.47489999999999999</v>
      </c>
      <c r="H24" s="80">
        <v>0.47489999999999999</v>
      </c>
      <c r="I24" s="80">
        <v>0.1242</v>
      </c>
    </row>
    <row r="25" spans="2:9">
      <c r="B25" s="179" t="s">
        <v>1512</v>
      </c>
      <c r="C25" s="30" t="s">
        <v>1602</v>
      </c>
      <c r="D25" s="81">
        <v>716</v>
      </c>
      <c r="E25" s="81"/>
      <c r="F25" s="80"/>
      <c r="G25" s="80">
        <v>1</v>
      </c>
      <c r="H25" s="80">
        <v>1</v>
      </c>
      <c r="I25" s="80"/>
    </row>
    <row r="27" spans="2:9">
      <c r="B27" s="407"/>
      <c r="C27" s="407"/>
    </row>
  </sheetData>
  <mergeCells count="8">
    <mergeCell ref="B2:I2"/>
    <mergeCell ref="D6:E6"/>
    <mergeCell ref="F6:F7"/>
    <mergeCell ref="G6:G7"/>
    <mergeCell ref="H6:H7"/>
    <mergeCell ref="I6:I7"/>
    <mergeCell ref="B4:C4"/>
    <mergeCell ref="D4:E4"/>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86D2E-867F-4551-BF96-3A283F639A4E}">
  <sheetPr>
    <tabColor rgb="FFFFFFFF"/>
    <pageSetUpPr fitToPage="1"/>
  </sheetPr>
  <dimension ref="A1:I27"/>
  <sheetViews>
    <sheetView showRowColHeaders="0" workbookViewId="0">
      <selection activeCell="B18" sqref="B18"/>
    </sheetView>
  </sheetViews>
  <sheetFormatPr defaultColWidth="11.5546875" defaultRowHeight="14.4"/>
  <cols>
    <col min="1" max="1" width="2.5546875" style="342" customWidth="1"/>
    <col min="2" max="2" width="25.6640625" style="342" customWidth="1"/>
    <col min="3" max="3" width="6" style="342" bestFit="1" customWidth="1"/>
    <col min="4" max="9" width="20.33203125" style="342" customWidth="1"/>
    <col min="10" max="16384" width="11.5546875" style="342"/>
  </cols>
  <sheetData>
    <row r="1" spans="1:9" ht="10.199999999999999" customHeight="1"/>
    <row r="2" spans="1:9" ht="28.2" customHeight="1">
      <c r="B2" s="715" t="s">
        <v>1579</v>
      </c>
      <c r="C2" s="716"/>
      <c r="D2" s="716"/>
      <c r="E2" s="716"/>
      <c r="F2" s="716"/>
      <c r="G2" s="716"/>
      <c r="H2" s="716"/>
      <c r="I2" s="716"/>
    </row>
    <row r="3" spans="1:9" ht="14.7" customHeight="1">
      <c r="B3" s="388"/>
      <c r="C3" s="388"/>
      <c r="D3" s="387"/>
      <c r="E3" s="387"/>
      <c r="F3" s="387"/>
      <c r="G3" s="387"/>
      <c r="H3" s="387"/>
    </row>
    <row r="4" spans="1:9" ht="43.2" customHeight="1">
      <c r="B4" s="717" t="s">
        <v>1494</v>
      </c>
      <c r="C4" s="718"/>
      <c r="D4" s="718" t="s">
        <v>2489</v>
      </c>
      <c r="E4" s="725"/>
    </row>
    <row r="5" spans="1:9" ht="18" customHeight="1">
      <c r="B5" s="345"/>
      <c r="C5" s="345"/>
      <c r="D5" s="427"/>
      <c r="E5" s="427"/>
      <c r="F5" s="427"/>
      <c r="G5" s="427"/>
      <c r="H5" s="427"/>
    </row>
    <row r="6" spans="1:9" ht="45" customHeight="1">
      <c r="D6" s="726" t="s">
        <v>1580</v>
      </c>
      <c r="E6" s="725"/>
      <c r="F6" s="719" t="s">
        <v>1581</v>
      </c>
      <c r="G6" s="719" t="s">
        <v>1582</v>
      </c>
      <c r="H6" s="719" t="s">
        <v>1583</v>
      </c>
      <c r="I6" s="719" t="s">
        <v>1584</v>
      </c>
    </row>
    <row r="7" spans="1:9" ht="45" customHeight="1">
      <c r="B7" s="428"/>
      <c r="C7" s="428"/>
      <c r="D7" s="338"/>
      <c r="E7" s="337" t="s">
        <v>1585</v>
      </c>
      <c r="F7" s="720"/>
      <c r="G7" s="720"/>
      <c r="H7" s="720"/>
      <c r="I7" s="720"/>
    </row>
    <row r="8" spans="1:9" s="345" customFormat="1" ht="15" customHeight="1">
      <c r="A8" s="342"/>
      <c r="B8" s="337" t="s">
        <v>1495</v>
      </c>
      <c r="C8" s="32" t="s">
        <v>503</v>
      </c>
      <c r="D8" s="38" t="s">
        <v>506</v>
      </c>
      <c r="E8" s="38" t="s">
        <v>527</v>
      </c>
      <c r="F8" s="38" t="s">
        <v>528</v>
      </c>
      <c r="G8" s="38" t="s">
        <v>590</v>
      </c>
      <c r="H8" s="38" t="s">
        <v>592</v>
      </c>
      <c r="I8" s="38" t="s">
        <v>704</v>
      </c>
    </row>
    <row r="9" spans="1:9" s="345" customFormat="1">
      <c r="A9" s="342"/>
      <c r="B9" s="179" t="s">
        <v>1496</v>
      </c>
      <c r="C9" s="30" t="s">
        <v>1586</v>
      </c>
      <c r="D9" s="81">
        <v>160132</v>
      </c>
      <c r="E9" s="81">
        <v>52</v>
      </c>
      <c r="F9" s="80">
        <v>2.9999999999999997E-4</v>
      </c>
      <c r="G9" s="80">
        <v>6.9999999999999999E-4</v>
      </c>
      <c r="H9" s="80">
        <v>5.9999999999999995E-4</v>
      </c>
      <c r="I9" s="80">
        <v>4.0000000000000002E-4</v>
      </c>
    </row>
    <row r="10" spans="1:9">
      <c r="B10" s="180" t="s">
        <v>1497</v>
      </c>
      <c r="C10" s="30" t="s">
        <v>1587</v>
      </c>
      <c r="D10" s="81">
        <v>129635</v>
      </c>
      <c r="E10" s="81">
        <v>29</v>
      </c>
      <c r="F10" s="80">
        <v>2.0000000000000001E-4</v>
      </c>
      <c r="G10" s="80">
        <v>5.9999999999999995E-4</v>
      </c>
      <c r="H10" s="80">
        <v>4.0000000000000002E-4</v>
      </c>
      <c r="I10" s="80">
        <v>2.9999999999999997E-4</v>
      </c>
    </row>
    <row r="11" spans="1:9">
      <c r="B11" s="180" t="s">
        <v>1498</v>
      </c>
      <c r="C11" s="30" t="s">
        <v>1588</v>
      </c>
      <c r="D11" s="81">
        <v>30497</v>
      </c>
      <c r="E11" s="81">
        <v>23</v>
      </c>
      <c r="F11" s="80">
        <v>8.0000000000000004E-4</v>
      </c>
      <c r="G11" s="80">
        <v>1.2999999999999999E-3</v>
      </c>
      <c r="H11" s="80">
        <v>1.2999999999999999E-3</v>
      </c>
      <c r="I11" s="80">
        <v>1E-3</v>
      </c>
    </row>
    <row r="12" spans="1:9">
      <c r="B12" s="179" t="s">
        <v>1499</v>
      </c>
      <c r="C12" s="30" t="s">
        <v>1589</v>
      </c>
      <c r="D12" s="81">
        <v>13</v>
      </c>
      <c r="E12" s="81"/>
      <c r="F12" s="80"/>
      <c r="G12" s="80">
        <v>2.3999999999999998E-3</v>
      </c>
      <c r="H12" s="80">
        <v>2.3999999999999998E-3</v>
      </c>
      <c r="I12" s="80">
        <v>1.2999999999999999E-3</v>
      </c>
    </row>
    <row r="13" spans="1:9">
      <c r="B13" s="179" t="s">
        <v>1500</v>
      </c>
      <c r="C13" s="30" t="s">
        <v>1590</v>
      </c>
      <c r="D13" s="81">
        <v>15398</v>
      </c>
      <c r="E13" s="81">
        <v>41</v>
      </c>
      <c r="F13" s="80">
        <v>2.7000000000000001E-3</v>
      </c>
      <c r="G13" s="80">
        <v>3.0000000000000001E-3</v>
      </c>
      <c r="H13" s="80">
        <v>2.8999999999999998E-3</v>
      </c>
      <c r="I13" s="80">
        <v>2.8E-3</v>
      </c>
    </row>
    <row r="14" spans="1:9">
      <c r="B14" s="179" t="s">
        <v>1501</v>
      </c>
      <c r="C14" s="30" t="s">
        <v>1591</v>
      </c>
      <c r="D14" s="81">
        <v>6608</v>
      </c>
      <c r="E14" s="81">
        <v>19</v>
      </c>
      <c r="F14" s="80">
        <v>2.8999999999999998E-3</v>
      </c>
      <c r="G14" s="80">
        <v>5.1000000000000004E-3</v>
      </c>
      <c r="H14" s="80">
        <v>5.1000000000000004E-3</v>
      </c>
      <c r="I14" s="80">
        <v>4.7000000000000002E-3</v>
      </c>
    </row>
    <row r="15" spans="1:9">
      <c r="B15" s="179" t="s">
        <v>1502</v>
      </c>
      <c r="C15" s="30" t="s">
        <v>1592</v>
      </c>
      <c r="D15" s="81">
        <v>10581</v>
      </c>
      <c r="E15" s="81">
        <v>119</v>
      </c>
      <c r="F15" s="80">
        <v>1.14E-2</v>
      </c>
      <c r="G15" s="80">
        <v>1.35E-2</v>
      </c>
      <c r="H15" s="80">
        <v>1.4500000000000001E-2</v>
      </c>
      <c r="I15" s="80">
        <v>1.0800000000000001E-2</v>
      </c>
    </row>
    <row r="16" spans="1:9">
      <c r="B16" s="180" t="s">
        <v>1503</v>
      </c>
      <c r="C16" s="30" t="s">
        <v>1593</v>
      </c>
      <c r="D16" s="81">
        <v>6731</v>
      </c>
      <c r="E16" s="81">
        <v>51</v>
      </c>
      <c r="F16" s="80">
        <v>7.6E-3</v>
      </c>
      <c r="G16" s="80">
        <v>1.06E-2</v>
      </c>
      <c r="H16" s="80">
        <v>1.06E-2</v>
      </c>
      <c r="I16" s="80">
        <v>9.1000000000000004E-3</v>
      </c>
    </row>
    <row r="17" spans="2:9">
      <c r="B17" s="180" t="s">
        <v>1504</v>
      </c>
      <c r="C17" s="30" t="s">
        <v>1594</v>
      </c>
      <c r="D17" s="81">
        <v>3850</v>
      </c>
      <c r="E17" s="81">
        <v>68</v>
      </c>
      <c r="F17" s="80">
        <v>1.77E-2</v>
      </c>
      <c r="G17" s="80">
        <v>2.12E-2</v>
      </c>
      <c r="H17" s="80">
        <v>2.12E-2</v>
      </c>
      <c r="I17" s="80">
        <v>2.0299999999999999E-2</v>
      </c>
    </row>
    <row r="18" spans="2:9">
      <c r="B18" s="179" t="s">
        <v>1505</v>
      </c>
      <c r="C18" s="30" t="s">
        <v>1595</v>
      </c>
      <c r="D18" s="81">
        <v>4679</v>
      </c>
      <c r="E18" s="81">
        <v>208</v>
      </c>
      <c r="F18" s="80">
        <v>4.4499999999999998E-2</v>
      </c>
      <c r="G18" s="80">
        <v>4.87E-2</v>
      </c>
      <c r="H18" s="80">
        <v>5.4899999999999997E-2</v>
      </c>
      <c r="I18" s="80">
        <v>3.78E-2</v>
      </c>
    </row>
    <row r="19" spans="2:9">
      <c r="B19" s="180" t="s">
        <v>1506</v>
      </c>
      <c r="C19" s="30" t="s">
        <v>1596</v>
      </c>
      <c r="D19" s="81">
        <v>2031</v>
      </c>
      <c r="E19" s="81">
        <v>66</v>
      </c>
      <c r="F19" s="80">
        <v>3.2500000000000001E-2</v>
      </c>
      <c r="G19" s="80">
        <v>3.4799999999999998E-2</v>
      </c>
      <c r="H19" s="80">
        <v>3.5900000000000001E-2</v>
      </c>
      <c r="I19" s="80">
        <v>2.7900000000000001E-2</v>
      </c>
    </row>
    <row r="20" spans="2:9">
      <c r="B20" s="180" t="s">
        <v>1507</v>
      </c>
      <c r="C20" s="30" t="s">
        <v>1597</v>
      </c>
      <c r="D20" s="81">
        <v>2648</v>
      </c>
      <c r="E20" s="81">
        <v>142</v>
      </c>
      <c r="F20" s="80">
        <v>5.3600000000000002E-2</v>
      </c>
      <c r="G20" s="80">
        <v>8.0799999999999997E-2</v>
      </c>
      <c r="H20" s="80">
        <v>7.4399999999999994E-2</v>
      </c>
      <c r="I20" s="80">
        <v>5.3100000000000001E-2</v>
      </c>
    </row>
    <row r="21" spans="2:9">
      <c r="B21" s="179" t="s">
        <v>1508</v>
      </c>
      <c r="C21" s="30" t="s">
        <v>1598</v>
      </c>
      <c r="D21" s="81">
        <v>1954</v>
      </c>
      <c r="E21" s="81">
        <v>268</v>
      </c>
      <c r="F21" s="80">
        <v>0.13669999999999999</v>
      </c>
      <c r="G21" s="80">
        <v>0.1578</v>
      </c>
      <c r="H21" s="80">
        <v>0.157</v>
      </c>
      <c r="I21" s="80">
        <v>0.11070000000000001</v>
      </c>
    </row>
    <row r="22" spans="2:9">
      <c r="B22" s="180" t="s">
        <v>1509</v>
      </c>
      <c r="C22" s="30" t="s">
        <v>1599</v>
      </c>
      <c r="D22" s="81">
        <v>1949</v>
      </c>
      <c r="E22" s="81">
        <v>267</v>
      </c>
      <c r="F22" s="80">
        <v>0.13700000000000001</v>
      </c>
      <c r="G22" s="80">
        <v>0.15620000000000001</v>
      </c>
      <c r="H22" s="80">
        <v>0.15620000000000001</v>
      </c>
      <c r="I22" s="80">
        <v>8.9800000000000005E-2</v>
      </c>
    </row>
    <row r="23" spans="2:9">
      <c r="B23" s="180" t="s">
        <v>1510</v>
      </c>
      <c r="C23" s="30" t="s">
        <v>1600</v>
      </c>
      <c r="D23" s="81"/>
      <c r="E23" s="81"/>
      <c r="F23" s="80"/>
      <c r="G23" s="80"/>
      <c r="H23" s="80"/>
      <c r="I23" s="80"/>
    </row>
    <row r="24" spans="2:9">
      <c r="B24" s="180" t="s">
        <v>1511</v>
      </c>
      <c r="C24" s="30" t="s">
        <v>1601</v>
      </c>
      <c r="D24" s="81">
        <v>5</v>
      </c>
      <c r="E24" s="81">
        <v>1</v>
      </c>
      <c r="F24" s="80">
        <v>0.2</v>
      </c>
      <c r="G24" s="80">
        <v>0.47489999999999999</v>
      </c>
      <c r="H24" s="80">
        <v>0.47489999999999999</v>
      </c>
      <c r="I24" s="80">
        <v>0.1736</v>
      </c>
    </row>
    <row r="25" spans="2:9">
      <c r="B25" s="179" t="s">
        <v>1512</v>
      </c>
      <c r="C25" s="30" t="s">
        <v>1602</v>
      </c>
      <c r="D25" s="81">
        <v>1411</v>
      </c>
      <c r="E25" s="81"/>
      <c r="F25" s="80"/>
      <c r="G25" s="80">
        <v>1</v>
      </c>
      <c r="H25" s="80">
        <v>1</v>
      </c>
      <c r="I25" s="80"/>
    </row>
    <row r="27" spans="2:9">
      <c r="B27" s="407"/>
      <c r="C27" s="407"/>
    </row>
  </sheetData>
  <mergeCells count="8">
    <mergeCell ref="B2:I2"/>
    <mergeCell ref="B4:C4"/>
    <mergeCell ref="D4:E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BF63-9B47-45C4-A960-FF2DB49449F6}">
  <sheetPr>
    <tabColor rgb="FFFFFFFF"/>
    <pageSetUpPr fitToPage="1"/>
  </sheetPr>
  <dimension ref="A1:I27"/>
  <sheetViews>
    <sheetView showRowColHeaders="0" workbookViewId="0">
      <selection activeCell="B18" sqref="B18"/>
    </sheetView>
  </sheetViews>
  <sheetFormatPr defaultColWidth="11.5546875" defaultRowHeight="14.4"/>
  <cols>
    <col min="1" max="1" width="2.5546875" style="342" customWidth="1"/>
    <col min="2" max="2" width="25.6640625" style="342" customWidth="1"/>
    <col min="3" max="3" width="6" style="342" bestFit="1" customWidth="1"/>
    <col min="4" max="9" width="20.33203125" style="342" customWidth="1"/>
    <col min="10" max="16384" width="11.5546875" style="342"/>
  </cols>
  <sheetData>
    <row r="1" spans="1:9" ht="10.199999999999999" customHeight="1"/>
    <row r="2" spans="1:9" ht="28.2" customHeight="1">
      <c r="B2" s="715" t="s">
        <v>1579</v>
      </c>
      <c r="C2" s="716"/>
      <c r="D2" s="716"/>
      <c r="E2" s="716"/>
      <c r="F2" s="716"/>
      <c r="G2" s="716"/>
      <c r="H2" s="716"/>
      <c r="I2" s="716"/>
    </row>
    <row r="3" spans="1:9" ht="14.7" customHeight="1">
      <c r="B3" s="388"/>
      <c r="C3" s="388"/>
      <c r="D3" s="387"/>
      <c r="E3" s="387"/>
      <c r="F3" s="387"/>
      <c r="G3" s="387"/>
      <c r="H3" s="387"/>
    </row>
    <row r="4" spans="1:9" ht="43.2" customHeight="1">
      <c r="B4" s="717" t="s">
        <v>1494</v>
      </c>
      <c r="C4" s="718"/>
      <c r="D4" s="718" t="s">
        <v>2490</v>
      </c>
      <c r="E4" s="725"/>
    </row>
    <row r="5" spans="1:9" ht="18" customHeight="1">
      <c r="B5" s="345"/>
      <c r="C5" s="345"/>
      <c r="D5" s="427"/>
      <c r="E5" s="427"/>
      <c r="F5" s="427"/>
      <c r="G5" s="427"/>
      <c r="H5" s="427"/>
    </row>
    <row r="6" spans="1:9" ht="45" customHeight="1">
      <c r="D6" s="726" t="s">
        <v>1580</v>
      </c>
      <c r="E6" s="725"/>
      <c r="F6" s="719" t="s">
        <v>1581</v>
      </c>
      <c r="G6" s="719" t="s">
        <v>1582</v>
      </c>
      <c r="H6" s="719" t="s">
        <v>1583</v>
      </c>
      <c r="I6" s="719" t="s">
        <v>1584</v>
      </c>
    </row>
    <row r="7" spans="1:9" ht="45" customHeight="1">
      <c r="B7" s="428"/>
      <c r="C7" s="428"/>
      <c r="D7" s="338"/>
      <c r="E7" s="337" t="s">
        <v>1585</v>
      </c>
      <c r="F7" s="720"/>
      <c r="G7" s="720"/>
      <c r="H7" s="720"/>
      <c r="I7" s="720"/>
    </row>
    <row r="8" spans="1:9" s="345" customFormat="1" ht="15" customHeight="1">
      <c r="A8" s="342"/>
      <c r="B8" s="337" t="s">
        <v>1495</v>
      </c>
      <c r="C8" s="32" t="s">
        <v>503</v>
      </c>
      <c r="D8" s="38" t="s">
        <v>506</v>
      </c>
      <c r="E8" s="38" t="s">
        <v>527</v>
      </c>
      <c r="F8" s="38" t="s">
        <v>528</v>
      </c>
      <c r="G8" s="38" t="s">
        <v>590</v>
      </c>
      <c r="H8" s="38" t="s">
        <v>592</v>
      </c>
      <c r="I8" s="38" t="s">
        <v>704</v>
      </c>
    </row>
    <row r="9" spans="1:9" s="345" customFormat="1">
      <c r="A9" s="342"/>
      <c r="B9" s="179" t="s">
        <v>1496</v>
      </c>
      <c r="C9" s="30" t="s">
        <v>1586</v>
      </c>
      <c r="D9" s="81">
        <v>41311</v>
      </c>
      <c r="E9" s="81">
        <v>26</v>
      </c>
      <c r="F9" s="80">
        <v>5.9999999999999995E-4</v>
      </c>
      <c r="G9" s="80">
        <v>8.0000000000000004E-4</v>
      </c>
      <c r="H9" s="80">
        <v>6.9999999999999999E-4</v>
      </c>
      <c r="I9" s="80">
        <v>5.9999999999999995E-4</v>
      </c>
    </row>
    <row r="10" spans="1:9">
      <c r="B10" s="180" t="s">
        <v>1497</v>
      </c>
      <c r="C10" s="30" t="s">
        <v>1587</v>
      </c>
      <c r="D10" s="81">
        <v>30041</v>
      </c>
      <c r="E10" s="81">
        <v>14</v>
      </c>
      <c r="F10" s="80">
        <v>5.0000000000000001E-4</v>
      </c>
      <c r="G10" s="80">
        <v>5.9999999999999995E-4</v>
      </c>
      <c r="H10" s="80">
        <v>5.0000000000000001E-4</v>
      </c>
      <c r="I10" s="80">
        <v>5.9999999999999995E-4</v>
      </c>
    </row>
    <row r="11" spans="1:9">
      <c r="B11" s="180" t="s">
        <v>1498</v>
      </c>
      <c r="C11" s="30" t="s">
        <v>1588</v>
      </c>
      <c r="D11" s="81">
        <v>11270</v>
      </c>
      <c r="E11" s="81">
        <v>12</v>
      </c>
      <c r="F11" s="80">
        <v>1.1000000000000001E-3</v>
      </c>
      <c r="G11" s="80">
        <v>1.1999999999999999E-3</v>
      </c>
      <c r="H11" s="80">
        <v>1.2999999999999999E-3</v>
      </c>
      <c r="I11" s="80">
        <v>4.0000000000000002E-4</v>
      </c>
    </row>
    <row r="12" spans="1:9">
      <c r="B12" s="179" t="s">
        <v>1499</v>
      </c>
      <c r="C12" s="30" t="s">
        <v>1589</v>
      </c>
      <c r="D12" s="81">
        <v>3823</v>
      </c>
      <c r="E12" s="81">
        <v>2</v>
      </c>
      <c r="F12" s="80">
        <v>5.0000000000000001E-4</v>
      </c>
      <c r="G12" s="80">
        <v>2.0999999999999999E-3</v>
      </c>
      <c r="H12" s="80">
        <v>2.2000000000000001E-3</v>
      </c>
      <c r="I12" s="80">
        <v>5.9999999999999995E-4</v>
      </c>
    </row>
    <row r="13" spans="1:9">
      <c r="B13" s="179" t="s">
        <v>1500</v>
      </c>
      <c r="C13" s="30" t="s">
        <v>1590</v>
      </c>
      <c r="D13" s="81">
        <v>9199</v>
      </c>
      <c r="E13" s="81">
        <v>18</v>
      </c>
      <c r="F13" s="80">
        <v>2E-3</v>
      </c>
      <c r="G13" s="80">
        <v>3.3E-3</v>
      </c>
      <c r="H13" s="80">
        <v>3.3E-3</v>
      </c>
      <c r="I13" s="80">
        <v>1.4E-3</v>
      </c>
    </row>
    <row r="14" spans="1:9">
      <c r="B14" s="179" t="s">
        <v>1501</v>
      </c>
      <c r="C14" s="30" t="s">
        <v>1591</v>
      </c>
      <c r="D14" s="81">
        <v>5578</v>
      </c>
      <c r="E14" s="81">
        <v>22</v>
      </c>
      <c r="F14" s="80">
        <v>3.8999999999999998E-3</v>
      </c>
      <c r="G14" s="80">
        <v>5.7999999999999996E-3</v>
      </c>
      <c r="H14" s="80">
        <v>5.7000000000000002E-3</v>
      </c>
      <c r="I14" s="80">
        <v>2.2000000000000001E-3</v>
      </c>
    </row>
    <row r="15" spans="1:9">
      <c r="B15" s="179" t="s">
        <v>1502</v>
      </c>
      <c r="C15" s="30" t="s">
        <v>1592</v>
      </c>
      <c r="D15" s="81">
        <v>9020</v>
      </c>
      <c r="E15" s="81">
        <v>103</v>
      </c>
      <c r="F15" s="80">
        <v>1.1900000000000001E-2</v>
      </c>
      <c r="G15" s="80">
        <v>1.52E-2</v>
      </c>
      <c r="H15" s="80">
        <v>1.5299999999999999E-2</v>
      </c>
      <c r="I15" s="80">
        <v>7.6E-3</v>
      </c>
    </row>
    <row r="16" spans="1:9">
      <c r="B16" s="180" t="s">
        <v>1503</v>
      </c>
      <c r="C16" s="30" t="s">
        <v>1593</v>
      </c>
      <c r="D16" s="81">
        <v>5971</v>
      </c>
      <c r="E16" s="81">
        <v>54</v>
      </c>
      <c r="F16" s="80">
        <v>8.9999999999999993E-3</v>
      </c>
      <c r="G16" s="80">
        <v>1.29E-2</v>
      </c>
      <c r="H16" s="80">
        <v>1.2500000000000001E-2</v>
      </c>
      <c r="I16" s="80">
        <v>6.3E-3</v>
      </c>
    </row>
    <row r="17" spans="2:9">
      <c r="B17" s="180" t="s">
        <v>1504</v>
      </c>
      <c r="C17" s="30" t="s">
        <v>1594</v>
      </c>
      <c r="D17" s="81">
        <v>3049</v>
      </c>
      <c r="E17" s="81">
        <v>49</v>
      </c>
      <c r="F17" s="80">
        <v>1.61E-2</v>
      </c>
      <c r="G17" s="80">
        <v>2.1100000000000001E-2</v>
      </c>
      <c r="H17" s="80">
        <v>2.1100000000000001E-2</v>
      </c>
      <c r="I17" s="80">
        <v>8.2000000000000007E-3</v>
      </c>
    </row>
    <row r="18" spans="2:9">
      <c r="B18" s="179" t="s">
        <v>1505</v>
      </c>
      <c r="C18" s="30" t="s">
        <v>1595</v>
      </c>
      <c r="D18" s="81">
        <v>2581</v>
      </c>
      <c r="E18" s="81">
        <v>102</v>
      </c>
      <c r="F18" s="80">
        <v>3.9600000000000003E-2</v>
      </c>
      <c r="G18" s="80">
        <v>6.2700000000000006E-2</v>
      </c>
      <c r="H18" s="80">
        <v>6.2300000000000001E-2</v>
      </c>
      <c r="I18" s="80">
        <v>3.2899999999999999E-2</v>
      </c>
    </row>
    <row r="19" spans="2:9">
      <c r="B19" s="180" t="s">
        <v>1506</v>
      </c>
      <c r="C19" s="30" t="s">
        <v>1596</v>
      </c>
      <c r="D19" s="81">
        <v>133</v>
      </c>
      <c r="E19" s="81">
        <v>3</v>
      </c>
      <c r="F19" s="80">
        <v>2.2599999999999999E-2</v>
      </c>
      <c r="G19" s="80">
        <v>4.3700000000000003E-2</v>
      </c>
      <c r="H19" s="80">
        <v>4.3700000000000003E-2</v>
      </c>
      <c r="I19" s="80">
        <v>1.7500000000000002E-2</v>
      </c>
    </row>
    <row r="20" spans="2:9">
      <c r="B20" s="180" t="s">
        <v>1507</v>
      </c>
      <c r="C20" s="30" t="s">
        <v>1597</v>
      </c>
      <c r="D20" s="81">
        <v>2448</v>
      </c>
      <c r="E20" s="81">
        <v>99</v>
      </c>
      <c r="F20" s="80">
        <v>4.0399999999999998E-2</v>
      </c>
      <c r="G20" s="80">
        <v>6.4299999999999996E-2</v>
      </c>
      <c r="H20" s="80">
        <v>6.3799999999999996E-2</v>
      </c>
      <c r="I20" s="80">
        <v>3.9E-2</v>
      </c>
    </row>
    <row r="21" spans="2:9">
      <c r="B21" s="179" t="s">
        <v>1508</v>
      </c>
      <c r="C21" s="30" t="s">
        <v>1598</v>
      </c>
      <c r="D21" s="81">
        <v>1881</v>
      </c>
      <c r="E21" s="81">
        <v>225</v>
      </c>
      <c r="F21" s="80">
        <v>0.1183</v>
      </c>
      <c r="G21" s="80">
        <v>0.20710000000000001</v>
      </c>
      <c r="H21" s="80">
        <v>0.21149999999999999</v>
      </c>
      <c r="I21" s="80">
        <v>9.11E-2</v>
      </c>
    </row>
    <row r="22" spans="2:9">
      <c r="B22" s="180" t="s">
        <v>1509</v>
      </c>
      <c r="C22" s="30" t="s">
        <v>1599</v>
      </c>
      <c r="D22" s="81">
        <v>1520</v>
      </c>
      <c r="E22" s="81">
        <v>178</v>
      </c>
      <c r="F22" s="80">
        <v>0.1171</v>
      </c>
      <c r="G22" s="80">
        <v>0.14380000000000001</v>
      </c>
      <c r="H22" s="80">
        <v>0.14460000000000001</v>
      </c>
      <c r="I22" s="80">
        <v>7.9699999999999993E-2</v>
      </c>
    </row>
    <row r="23" spans="2:9">
      <c r="B23" s="180" t="s">
        <v>1510</v>
      </c>
      <c r="C23" s="30" t="s">
        <v>1600</v>
      </c>
      <c r="D23" s="81"/>
      <c r="E23" s="81"/>
      <c r="F23" s="80"/>
      <c r="G23" s="80"/>
      <c r="H23" s="80"/>
      <c r="I23" s="80"/>
    </row>
    <row r="24" spans="2:9">
      <c r="B24" s="180" t="s">
        <v>1511</v>
      </c>
      <c r="C24" s="30" t="s">
        <v>1601</v>
      </c>
      <c r="D24" s="81">
        <v>361</v>
      </c>
      <c r="E24" s="81">
        <v>47</v>
      </c>
      <c r="F24" s="80">
        <v>0.13020000000000001</v>
      </c>
      <c r="G24" s="80">
        <v>0.47489999999999999</v>
      </c>
      <c r="H24" s="80">
        <v>0.47489999999999999</v>
      </c>
      <c r="I24" s="80">
        <v>0.17610000000000001</v>
      </c>
    </row>
    <row r="25" spans="2:9">
      <c r="B25" s="179" t="s">
        <v>1512</v>
      </c>
      <c r="C25" s="30" t="s">
        <v>1602</v>
      </c>
      <c r="D25" s="81">
        <v>967</v>
      </c>
      <c r="E25" s="81"/>
      <c r="F25" s="80"/>
      <c r="G25" s="80">
        <v>1</v>
      </c>
      <c r="H25" s="80">
        <v>1</v>
      </c>
      <c r="I25" s="80"/>
    </row>
    <row r="27" spans="2:9">
      <c r="B27" s="407"/>
      <c r="C27" s="407"/>
    </row>
  </sheetData>
  <mergeCells count="8">
    <mergeCell ref="B2:I2"/>
    <mergeCell ref="B4:C4"/>
    <mergeCell ref="D4:E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B2FC-3271-45F9-AB33-8BDF5DFCE833}">
  <sheetPr>
    <tabColor rgb="FFFFFFFF"/>
    <pageSetUpPr fitToPage="1"/>
  </sheetPr>
  <dimension ref="A1:I27"/>
  <sheetViews>
    <sheetView showRowColHeaders="0" workbookViewId="0">
      <selection activeCell="B18" sqref="B18"/>
    </sheetView>
  </sheetViews>
  <sheetFormatPr defaultColWidth="11.5546875" defaultRowHeight="14.4"/>
  <cols>
    <col min="1" max="1" width="2.5546875" style="342" customWidth="1"/>
    <col min="2" max="2" width="25.6640625" style="342" customWidth="1"/>
    <col min="3" max="3" width="6" style="342" bestFit="1" customWidth="1"/>
    <col min="4" max="9" width="20.33203125" style="342" customWidth="1"/>
    <col min="10" max="16384" width="11.5546875" style="342"/>
  </cols>
  <sheetData>
    <row r="1" spans="1:9" ht="10.199999999999999" customHeight="1"/>
    <row r="2" spans="1:9" ht="28.2" customHeight="1">
      <c r="B2" s="715" t="s">
        <v>1579</v>
      </c>
      <c r="C2" s="716"/>
      <c r="D2" s="716"/>
      <c r="E2" s="716"/>
      <c r="F2" s="716"/>
      <c r="G2" s="716"/>
      <c r="H2" s="716"/>
      <c r="I2" s="716"/>
    </row>
    <row r="3" spans="1:9" ht="14.7" customHeight="1">
      <c r="B3" s="388"/>
      <c r="C3" s="388"/>
      <c r="D3" s="387"/>
      <c r="E3" s="387"/>
      <c r="F3" s="387"/>
      <c r="G3" s="387"/>
      <c r="H3" s="387"/>
    </row>
    <row r="4" spans="1:9" ht="43.2" customHeight="1">
      <c r="B4" s="717" t="s">
        <v>1494</v>
      </c>
      <c r="C4" s="718"/>
      <c r="D4" s="718" t="s">
        <v>2491</v>
      </c>
      <c r="E4" s="725"/>
    </row>
    <row r="5" spans="1:9" ht="18" customHeight="1">
      <c r="B5" s="345"/>
      <c r="C5" s="345"/>
      <c r="D5" s="427"/>
      <c r="E5" s="427"/>
      <c r="F5" s="427"/>
      <c r="G5" s="427"/>
      <c r="H5" s="427"/>
    </row>
    <row r="6" spans="1:9" ht="45" customHeight="1">
      <c r="D6" s="726" t="s">
        <v>1580</v>
      </c>
      <c r="E6" s="725"/>
      <c r="F6" s="719" t="s">
        <v>1581</v>
      </c>
      <c r="G6" s="719" t="s">
        <v>1582</v>
      </c>
      <c r="H6" s="719" t="s">
        <v>1583</v>
      </c>
      <c r="I6" s="719" t="s">
        <v>1584</v>
      </c>
    </row>
    <row r="7" spans="1:9" ht="45" customHeight="1">
      <c r="B7" s="428"/>
      <c r="C7" s="428"/>
      <c r="D7" s="338"/>
      <c r="E7" s="337" t="s">
        <v>1585</v>
      </c>
      <c r="F7" s="720"/>
      <c r="G7" s="720"/>
      <c r="H7" s="720"/>
      <c r="I7" s="720"/>
    </row>
    <row r="8" spans="1:9" s="345" customFormat="1" ht="15" customHeight="1">
      <c r="A8" s="342"/>
      <c r="B8" s="337" t="s">
        <v>1495</v>
      </c>
      <c r="C8" s="32" t="s">
        <v>503</v>
      </c>
      <c r="D8" s="38" t="s">
        <v>506</v>
      </c>
      <c r="E8" s="38" t="s">
        <v>527</v>
      </c>
      <c r="F8" s="38" t="s">
        <v>528</v>
      </c>
      <c r="G8" s="38" t="s">
        <v>590</v>
      </c>
      <c r="H8" s="38" t="s">
        <v>592</v>
      </c>
      <c r="I8" s="38" t="s">
        <v>704</v>
      </c>
    </row>
    <row r="9" spans="1:9" s="345" customFormat="1">
      <c r="A9" s="342"/>
      <c r="B9" s="179" t="s">
        <v>1496</v>
      </c>
      <c r="C9" s="30" t="s">
        <v>1586</v>
      </c>
      <c r="D9" s="81">
        <v>716</v>
      </c>
      <c r="E9" s="81"/>
      <c r="F9" s="80"/>
      <c r="G9" s="80">
        <v>5.9999999999999995E-4</v>
      </c>
      <c r="H9" s="80">
        <v>5.9999999999999995E-4</v>
      </c>
      <c r="I9" s="80"/>
    </row>
    <row r="10" spans="1:9">
      <c r="B10" s="180" t="s">
        <v>1497</v>
      </c>
      <c r="C10" s="30" t="s">
        <v>1587</v>
      </c>
      <c r="D10" s="81">
        <v>685</v>
      </c>
      <c r="E10" s="81"/>
      <c r="F10" s="80"/>
      <c r="G10" s="80">
        <v>5.9999999999999995E-4</v>
      </c>
      <c r="H10" s="80">
        <v>5.9999999999999995E-4</v>
      </c>
      <c r="I10" s="80"/>
    </row>
    <row r="11" spans="1:9">
      <c r="B11" s="180" t="s">
        <v>1498</v>
      </c>
      <c r="C11" s="30" t="s">
        <v>1588</v>
      </c>
      <c r="D11" s="81">
        <v>31</v>
      </c>
      <c r="E11" s="81"/>
      <c r="F11" s="80"/>
      <c r="G11" s="80">
        <v>1.1999999999999999E-3</v>
      </c>
      <c r="H11" s="80">
        <v>1.1999999999999999E-3</v>
      </c>
      <c r="I11" s="80"/>
    </row>
    <row r="12" spans="1:9">
      <c r="B12" s="179" t="s">
        <v>1499</v>
      </c>
      <c r="C12" s="30" t="s">
        <v>1589</v>
      </c>
      <c r="D12" s="81">
        <v>123</v>
      </c>
      <c r="E12" s="81"/>
      <c r="F12" s="80"/>
      <c r="G12" s="80">
        <v>1.5E-3</v>
      </c>
      <c r="H12" s="80">
        <v>1.5E-3</v>
      </c>
      <c r="I12" s="80">
        <v>2.0999999999999999E-3</v>
      </c>
    </row>
    <row r="13" spans="1:9">
      <c r="B13" s="179" t="s">
        <v>1500</v>
      </c>
      <c r="C13" s="30" t="s">
        <v>1590</v>
      </c>
      <c r="D13" s="81">
        <v>280</v>
      </c>
      <c r="E13" s="81"/>
      <c r="F13" s="80"/>
      <c r="G13" s="80">
        <v>4.4999999999999997E-3</v>
      </c>
      <c r="H13" s="80">
        <v>4.4999999999999997E-3</v>
      </c>
      <c r="I13" s="80">
        <v>3.5999999999999999E-3</v>
      </c>
    </row>
    <row r="14" spans="1:9">
      <c r="B14" s="179" t="s">
        <v>1501</v>
      </c>
      <c r="C14" s="30" t="s">
        <v>1591</v>
      </c>
      <c r="D14" s="81">
        <v>379</v>
      </c>
      <c r="E14" s="81"/>
      <c r="F14" s="80"/>
      <c r="G14" s="80">
        <v>6.0000000000000001E-3</v>
      </c>
      <c r="H14" s="80">
        <v>6.0000000000000001E-3</v>
      </c>
      <c r="I14" s="80">
        <v>3.7000000000000002E-3</v>
      </c>
    </row>
    <row r="15" spans="1:9">
      <c r="B15" s="179" t="s">
        <v>1502</v>
      </c>
      <c r="C15" s="30" t="s">
        <v>1592</v>
      </c>
      <c r="D15" s="81">
        <v>424</v>
      </c>
      <c r="E15" s="81">
        <v>1</v>
      </c>
      <c r="F15" s="80">
        <v>2.3999999999999998E-3</v>
      </c>
      <c r="G15" s="80">
        <v>1.41E-2</v>
      </c>
      <c r="H15" s="80">
        <v>1.2699999999999999E-2</v>
      </c>
      <c r="I15" s="80">
        <v>5.3E-3</v>
      </c>
    </row>
    <row r="16" spans="1:9">
      <c r="B16" s="180" t="s">
        <v>1503</v>
      </c>
      <c r="C16" s="30" t="s">
        <v>1593</v>
      </c>
      <c r="D16" s="81">
        <v>316</v>
      </c>
      <c r="E16" s="81">
        <v>1</v>
      </c>
      <c r="F16" s="80">
        <v>3.2000000000000002E-3</v>
      </c>
      <c r="G16" s="80">
        <v>1.26E-2</v>
      </c>
      <c r="H16" s="80">
        <v>1.11E-2</v>
      </c>
      <c r="I16" s="80">
        <v>5.1000000000000004E-3</v>
      </c>
    </row>
    <row r="17" spans="2:9">
      <c r="B17" s="180" t="s">
        <v>1504</v>
      </c>
      <c r="C17" s="30" t="s">
        <v>1594</v>
      </c>
      <c r="D17" s="81">
        <v>108</v>
      </c>
      <c r="E17" s="81"/>
      <c r="F17" s="80"/>
      <c r="G17" s="80">
        <v>2.1000000000000001E-2</v>
      </c>
      <c r="H17" s="80">
        <v>1.9699999999999999E-2</v>
      </c>
      <c r="I17" s="80">
        <v>5.5999999999999999E-3</v>
      </c>
    </row>
    <row r="18" spans="2:9">
      <c r="B18" s="179" t="s">
        <v>1505</v>
      </c>
      <c r="C18" s="30" t="s">
        <v>1595</v>
      </c>
      <c r="D18" s="81">
        <v>33</v>
      </c>
      <c r="E18" s="81">
        <v>1</v>
      </c>
      <c r="F18" s="80">
        <v>3.0300000000000001E-2</v>
      </c>
      <c r="G18" s="80">
        <v>4.8099999999999997E-2</v>
      </c>
      <c r="H18" s="80">
        <v>4.5600000000000002E-2</v>
      </c>
      <c r="I18" s="80">
        <v>2.4299999999999999E-2</v>
      </c>
    </row>
    <row r="19" spans="2:9">
      <c r="B19" s="180" t="s">
        <v>1506</v>
      </c>
      <c r="C19" s="30" t="s">
        <v>1596</v>
      </c>
      <c r="D19" s="81">
        <v>20</v>
      </c>
      <c r="E19" s="81">
        <v>1</v>
      </c>
      <c r="F19" s="80">
        <v>0.05</v>
      </c>
      <c r="G19" s="80">
        <v>4.3700000000000003E-2</v>
      </c>
      <c r="H19" s="80">
        <v>4.3700000000000003E-2</v>
      </c>
      <c r="I19" s="80">
        <v>3.1800000000000002E-2</v>
      </c>
    </row>
    <row r="20" spans="2:9">
      <c r="B20" s="180" t="s">
        <v>1507</v>
      </c>
      <c r="C20" s="30" t="s">
        <v>1597</v>
      </c>
      <c r="D20" s="81">
        <v>13</v>
      </c>
      <c r="E20" s="81"/>
      <c r="F20" s="80"/>
      <c r="G20" s="80">
        <v>5.74E-2</v>
      </c>
      <c r="H20" s="80">
        <v>5.0200000000000002E-2</v>
      </c>
      <c r="I20" s="80">
        <v>1.7999999999999999E-2</v>
      </c>
    </row>
    <row r="21" spans="2:9">
      <c r="B21" s="179" t="s">
        <v>1508</v>
      </c>
      <c r="C21" s="30" t="s">
        <v>1598</v>
      </c>
      <c r="D21" s="81">
        <v>60</v>
      </c>
      <c r="E21" s="81">
        <v>5</v>
      </c>
      <c r="F21" s="80">
        <v>8.3299999999999999E-2</v>
      </c>
      <c r="G21" s="80">
        <v>0.1198</v>
      </c>
      <c r="H21" s="80">
        <v>0.1198</v>
      </c>
      <c r="I21" s="80">
        <v>6.5799999999999997E-2</v>
      </c>
    </row>
    <row r="22" spans="2:9">
      <c r="B22" s="180" t="s">
        <v>1509</v>
      </c>
      <c r="C22" s="30" t="s">
        <v>1599</v>
      </c>
      <c r="D22" s="81">
        <v>60</v>
      </c>
      <c r="E22" s="81">
        <v>5</v>
      </c>
      <c r="F22" s="80">
        <v>8.3299999999999999E-2</v>
      </c>
      <c r="G22" s="80">
        <v>0.1198</v>
      </c>
      <c r="H22" s="80">
        <v>0.1198</v>
      </c>
      <c r="I22" s="80">
        <v>6.5799999999999997E-2</v>
      </c>
    </row>
    <row r="23" spans="2:9">
      <c r="B23" s="180" t="s">
        <v>1510</v>
      </c>
      <c r="C23" s="30" t="s">
        <v>1600</v>
      </c>
      <c r="D23" s="81"/>
      <c r="E23" s="81"/>
      <c r="F23" s="80"/>
      <c r="G23" s="80"/>
      <c r="H23" s="80"/>
      <c r="I23" s="80"/>
    </row>
    <row r="24" spans="2:9">
      <c r="B24" s="180" t="s">
        <v>1511</v>
      </c>
      <c r="C24" s="30" t="s">
        <v>1601</v>
      </c>
      <c r="D24" s="81"/>
      <c r="E24" s="81"/>
      <c r="F24" s="80"/>
      <c r="G24" s="80"/>
      <c r="H24" s="80"/>
      <c r="I24" s="80"/>
    </row>
    <row r="25" spans="2:9">
      <c r="B25" s="179" t="s">
        <v>1512</v>
      </c>
      <c r="C25" s="30" t="s">
        <v>1602</v>
      </c>
      <c r="D25" s="81">
        <v>49</v>
      </c>
      <c r="E25" s="81"/>
      <c r="F25" s="80"/>
      <c r="G25" s="80">
        <v>1</v>
      </c>
      <c r="H25" s="80">
        <v>1</v>
      </c>
      <c r="I25" s="80"/>
    </row>
    <row r="27" spans="2:9">
      <c r="B27" s="407"/>
      <c r="C27" s="407"/>
    </row>
  </sheetData>
  <mergeCells count="8">
    <mergeCell ref="B2:I2"/>
    <mergeCell ref="B4:C4"/>
    <mergeCell ref="D4:E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46A0E-D535-4D83-8A40-CCF32718D803}">
  <sheetPr>
    <tabColor rgb="FFFFFFFF"/>
    <pageSetUpPr fitToPage="1"/>
  </sheetPr>
  <dimension ref="A1:I27"/>
  <sheetViews>
    <sheetView showRowColHeaders="0" workbookViewId="0">
      <selection activeCell="B18" sqref="B18"/>
    </sheetView>
  </sheetViews>
  <sheetFormatPr defaultColWidth="11.5546875" defaultRowHeight="14.4"/>
  <cols>
    <col min="1" max="1" width="2.5546875" style="342" customWidth="1"/>
    <col min="2" max="2" width="25.6640625" style="342" customWidth="1"/>
    <col min="3" max="3" width="6" style="342" bestFit="1" customWidth="1"/>
    <col min="4" max="9" width="20.33203125" style="342" customWidth="1"/>
    <col min="10" max="16384" width="11.5546875" style="342"/>
  </cols>
  <sheetData>
    <row r="1" spans="1:9" ht="10.199999999999999" customHeight="1"/>
    <row r="2" spans="1:9" ht="28.2" customHeight="1">
      <c r="B2" s="715" t="s">
        <v>1579</v>
      </c>
      <c r="C2" s="716"/>
      <c r="D2" s="716"/>
      <c r="E2" s="716"/>
      <c r="F2" s="716"/>
      <c r="G2" s="716"/>
      <c r="H2" s="716"/>
      <c r="I2" s="716"/>
    </row>
    <row r="3" spans="1:9" ht="14.7" customHeight="1">
      <c r="B3" s="388"/>
      <c r="C3" s="388"/>
      <c r="D3" s="387"/>
      <c r="E3" s="387"/>
      <c r="F3" s="387"/>
      <c r="G3" s="387"/>
      <c r="H3" s="387"/>
    </row>
    <row r="4" spans="1:9" ht="43.2" customHeight="1">
      <c r="B4" s="717" t="s">
        <v>1494</v>
      </c>
      <c r="C4" s="718"/>
      <c r="D4" s="718" t="s">
        <v>2492</v>
      </c>
      <c r="E4" s="725"/>
    </row>
    <row r="5" spans="1:9" ht="18" customHeight="1">
      <c r="B5" s="345"/>
      <c r="C5" s="345"/>
      <c r="D5" s="427"/>
      <c r="E5" s="427"/>
      <c r="F5" s="427"/>
      <c r="G5" s="427"/>
      <c r="H5" s="427"/>
    </row>
    <row r="6" spans="1:9" ht="45" customHeight="1">
      <c r="D6" s="726" t="s">
        <v>1580</v>
      </c>
      <c r="E6" s="725"/>
      <c r="F6" s="719" t="s">
        <v>1581</v>
      </c>
      <c r="G6" s="719" t="s">
        <v>1582</v>
      </c>
      <c r="H6" s="719" t="s">
        <v>1583</v>
      </c>
      <c r="I6" s="719" t="s">
        <v>1584</v>
      </c>
    </row>
    <row r="7" spans="1:9" ht="45" customHeight="1">
      <c r="B7" s="428"/>
      <c r="C7" s="428"/>
      <c r="D7" s="338"/>
      <c r="E7" s="337" t="s">
        <v>1585</v>
      </c>
      <c r="F7" s="720"/>
      <c r="G7" s="720"/>
      <c r="H7" s="720"/>
      <c r="I7" s="720"/>
    </row>
    <row r="8" spans="1:9" s="345" customFormat="1" ht="15" customHeight="1">
      <c r="A8" s="342"/>
      <c r="B8" s="337" t="s">
        <v>1495</v>
      </c>
      <c r="C8" s="32" t="s">
        <v>503</v>
      </c>
      <c r="D8" s="38" t="s">
        <v>506</v>
      </c>
      <c r="E8" s="38" t="s">
        <v>527</v>
      </c>
      <c r="F8" s="38" t="s">
        <v>528</v>
      </c>
      <c r="G8" s="38" t="s">
        <v>590</v>
      </c>
      <c r="H8" s="38" t="s">
        <v>592</v>
      </c>
      <c r="I8" s="38" t="s">
        <v>704</v>
      </c>
    </row>
    <row r="9" spans="1:9" s="345" customFormat="1">
      <c r="A9" s="342"/>
      <c r="B9" s="179" t="s">
        <v>1496</v>
      </c>
      <c r="C9" s="30" t="s">
        <v>1586</v>
      </c>
      <c r="D9" s="81">
        <v>200509</v>
      </c>
      <c r="E9" s="81">
        <v>76</v>
      </c>
      <c r="F9" s="80">
        <v>4.0000000000000002E-4</v>
      </c>
      <c r="G9" s="80">
        <v>6.9999999999999999E-4</v>
      </c>
      <c r="H9" s="80">
        <v>5.9999999999999995E-4</v>
      </c>
      <c r="I9" s="80">
        <v>4.0000000000000002E-4</v>
      </c>
    </row>
    <row r="10" spans="1:9">
      <c r="B10" s="180" t="s">
        <v>1497</v>
      </c>
      <c r="C10" s="30" t="s">
        <v>1587</v>
      </c>
      <c r="D10" s="81">
        <v>158801</v>
      </c>
      <c r="E10" s="81">
        <v>41</v>
      </c>
      <c r="F10" s="80">
        <v>2.9999999999999997E-4</v>
      </c>
      <c r="G10" s="80">
        <v>5.9999999999999995E-4</v>
      </c>
      <c r="H10" s="80">
        <v>4.0000000000000002E-4</v>
      </c>
      <c r="I10" s="80">
        <v>2.9999999999999997E-4</v>
      </c>
    </row>
    <row r="11" spans="1:9">
      <c r="B11" s="180" t="s">
        <v>1498</v>
      </c>
      <c r="C11" s="30" t="s">
        <v>1588</v>
      </c>
      <c r="D11" s="81">
        <v>41708</v>
      </c>
      <c r="E11" s="81">
        <v>35</v>
      </c>
      <c r="F11" s="80">
        <v>8.0000000000000004E-4</v>
      </c>
      <c r="G11" s="80">
        <v>1.2999999999999999E-3</v>
      </c>
      <c r="H11" s="80">
        <v>1.2999999999999999E-3</v>
      </c>
      <c r="I11" s="80">
        <v>1E-3</v>
      </c>
    </row>
    <row r="12" spans="1:9">
      <c r="B12" s="179" t="s">
        <v>1499</v>
      </c>
      <c r="C12" s="30" t="s">
        <v>1589</v>
      </c>
      <c r="D12" s="81">
        <v>2009</v>
      </c>
      <c r="E12" s="81">
        <v>1</v>
      </c>
      <c r="F12" s="80">
        <v>5.0000000000000001E-4</v>
      </c>
      <c r="G12" s="80">
        <v>2.2000000000000001E-3</v>
      </c>
      <c r="H12" s="80">
        <v>2.2000000000000001E-3</v>
      </c>
      <c r="I12" s="80">
        <v>1.1999999999999999E-3</v>
      </c>
    </row>
    <row r="13" spans="1:9">
      <c r="B13" s="179" t="s">
        <v>1500</v>
      </c>
      <c r="C13" s="30" t="s">
        <v>1590</v>
      </c>
      <c r="D13" s="81">
        <v>23098</v>
      </c>
      <c r="E13" s="81">
        <v>55</v>
      </c>
      <c r="F13" s="80">
        <v>2.3999999999999998E-3</v>
      </c>
      <c r="G13" s="80">
        <v>3.0000000000000001E-3</v>
      </c>
      <c r="H13" s="80">
        <v>2.8999999999999998E-3</v>
      </c>
      <c r="I13" s="80">
        <v>2.5000000000000001E-3</v>
      </c>
    </row>
    <row r="14" spans="1:9">
      <c r="B14" s="179" t="s">
        <v>1501</v>
      </c>
      <c r="C14" s="30" t="s">
        <v>1591</v>
      </c>
      <c r="D14" s="81">
        <v>11633</v>
      </c>
      <c r="E14" s="81">
        <v>38</v>
      </c>
      <c r="F14" s="80">
        <v>3.3E-3</v>
      </c>
      <c r="G14" s="80">
        <v>5.5999999999999999E-3</v>
      </c>
      <c r="H14" s="80">
        <v>5.4000000000000003E-3</v>
      </c>
      <c r="I14" s="80">
        <v>4.1999999999999997E-3</v>
      </c>
    </row>
    <row r="15" spans="1:9">
      <c r="B15" s="179" t="s">
        <v>1502</v>
      </c>
      <c r="C15" s="30" t="s">
        <v>1592</v>
      </c>
      <c r="D15" s="81">
        <v>17724</v>
      </c>
      <c r="E15" s="81">
        <v>203</v>
      </c>
      <c r="F15" s="80">
        <v>1.17E-2</v>
      </c>
      <c r="G15" s="80">
        <v>1.46E-2</v>
      </c>
      <c r="H15" s="80">
        <v>1.4999999999999999E-2</v>
      </c>
      <c r="I15" s="80">
        <v>1.04E-2</v>
      </c>
    </row>
    <row r="16" spans="1:9">
      <c r="B16" s="180" t="s">
        <v>1503</v>
      </c>
      <c r="C16" s="30" t="s">
        <v>1593</v>
      </c>
      <c r="D16" s="81">
        <v>11395</v>
      </c>
      <c r="E16" s="81">
        <v>94</v>
      </c>
      <c r="F16" s="80">
        <v>8.2000000000000007E-3</v>
      </c>
      <c r="G16" s="80">
        <v>1.21E-2</v>
      </c>
      <c r="H16" s="80">
        <v>1.1599999999999999E-2</v>
      </c>
      <c r="I16" s="80">
        <v>9.2999999999999992E-3</v>
      </c>
    </row>
    <row r="17" spans="2:9">
      <c r="B17" s="180" t="s">
        <v>1504</v>
      </c>
      <c r="C17" s="30" t="s">
        <v>1594</v>
      </c>
      <c r="D17" s="81">
        <v>6329</v>
      </c>
      <c r="E17" s="81">
        <v>109</v>
      </c>
      <c r="F17" s="80">
        <v>1.72E-2</v>
      </c>
      <c r="G17" s="80">
        <v>2.12E-2</v>
      </c>
      <c r="H17" s="80">
        <v>2.12E-2</v>
      </c>
      <c r="I17" s="80">
        <v>1.41E-2</v>
      </c>
    </row>
    <row r="18" spans="2:9">
      <c r="B18" s="179" t="s">
        <v>1505</v>
      </c>
      <c r="C18" s="30" t="s">
        <v>1595</v>
      </c>
      <c r="D18" s="81">
        <v>6908</v>
      </c>
      <c r="E18" s="81">
        <v>300</v>
      </c>
      <c r="F18" s="80">
        <v>4.3499999999999997E-2</v>
      </c>
      <c r="G18" s="80">
        <v>5.4100000000000002E-2</v>
      </c>
      <c r="H18" s="80">
        <v>5.8000000000000003E-2</v>
      </c>
      <c r="I18" s="80">
        <v>3.78E-2</v>
      </c>
    </row>
    <row r="19" spans="2:9">
      <c r="B19" s="180" t="s">
        <v>1506</v>
      </c>
      <c r="C19" s="30" t="s">
        <v>1596</v>
      </c>
      <c r="D19" s="81">
        <v>2074</v>
      </c>
      <c r="E19" s="81">
        <v>66</v>
      </c>
      <c r="F19" s="80">
        <v>3.1800000000000002E-2</v>
      </c>
      <c r="G19" s="80">
        <v>3.5000000000000003E-2</v>
      </c>
      <c r="H19" s="80">
        <v>3.61E-2</v>
      </c>
      <c r="I19" s="80">
        <v>2.7400000000000001E-2</v>
      </c>
    </row>
    <row r="20" spans="2:9">
      <c r="B20" s="180" t="s">
        <v>1507</v>
      </c>
      <c r="C20" s="30" t="s">
        <v>1597</v>
      </c>
      <c r="D20" s="81">
        <v>4834</v>
      </c>
      <c r="E20" s="81">
        <v>234</v>
      </c>
      <c r="F20" s="80">
        <v>4.8399999999999999E-2</v>
      </c>
      <c r="G20" s="80">
        <v>7.0699999999999999E-2</v>
      </c>
      <c r="H20" s="80">
        <v>6.9500000000000006E-2</v>
      </c>
      <c r="I20" s="80">
        <v>5.1700000000000003E-2</v>
      </c>
    </row>
    <row r="21" spans="2:9">
      <c r="B21" s="179" t="s">
        <v>1508</v>
      </c>
      <c r="C21" s="30" t="s">
        <v>1598</v>
      </c>
      <c r="D21" s="81">
        <v>3471</v>
      </c>
      <c r="E21" s="81">
        <v>459</v>
      </c>
      <c r="F21" s="80">
        <v>0.13189999999999999</v>
      </c>
      <c r="G21" s="80">
        <v>0.1757</v>
      </c>
      <c r="H21" s="80">
        <v>0.17580000000000001</v>
      </c>
      <c r="I21" s="80">
        <v>0.1069</v>
      </c>
    </row>
    <row r="22" spans="2:9">
      <c r="B22" s="180" t="s">
        <v>1509</v>
      </c>
      <c r="C22" s="30" t="s">
        <v>1599</v>
      </c>
      <c r="D22" s="81">
        <v>3266</v>
      </c>
      <c r="E22" s="81">
        <v>428</v>
      </c>
      <c r="F22" s="80">
        <v>0.13100000000000001</v>
      </c>
      <c r="G22" s="80">
        <v>0.15260000000000001</v>
      </c>
      <c r="H22" s="80">
        <v>0.154</v>
      </c>
      <c r="I22" s="80">
        <v>8.6599999999999996E-2</v>
      </c>
    </row>
    <row r="23" spans="2:9">
      <c r="B23" s="180" t="s">
        <v>1510</v>
      </c>
      <c r="C23" s="30" t="s">
        <v>1600</v>
      </c>
      <c r="D23" s="81"/>
      <c r="E23" s="81"/>
      <c r="F23" s="80"/>
      <c r="G23" s="80"/>
      <c r="H23" s="80"/>
      <c r="I23" s="80"/>
    </row>
    <row r="24" spans="2:9">
      <c r="B24" s="180" t="s">
        <v>1511</v>
      </c>
      <c r="C24" s="30" t="s">
        <v>1601</v>
      </c>
      <c r="D24" s="81">
        <v>205</v>
      </c>
      <c r="E24" s="81">
        <v>31</v>
      </c>
      <c r="F24" s="80">
        <v>0.1512</v>
      </c>
      <c r="G24" s="80">
        <v>0.47489999999999999</v>
      </c>
      <c r="H24" s="80">
        <v>0.47489999999999999</v>
      </c>
      <c r="I24" s="80">
        <v>0.1643</v>
      </c>
    </row>
    <row r="25" spans="2:9">
      <c r="B25" s="179" t="s">
        <v>1512</v>
      </c>
      <c r="C25" s="30" t="s">
        <v>1602</v>
      </c>
      <c r="D25" s="81">
        <v>2191</v>
      </c>
      <c r="E25" s="81"/>
      <c r="F25" s="80"/>
      <c r="G25" s="80">
        <v>1</v>
      </c>
      <c r="H25" s="80">
        <v>1</v>
      </c>
      <c r="I25" s="80"/>
    </row>
    <row r="27" spans="2:9">
      <c r="B27" s="407"/>
      <c r="C27" s="407"/>
    </row>
  </sheetData>
  <mergeCells count="8">
    <mergeCell ref="B2:I2"/>
    <mergeCell ref="B4:C4"/>
    <mergeCell ref="D4:E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5755E-46F0-40D2-8448-0572580D8E64}">
  <sheetPr>
    <tabColor rgb="FFFFFFFF"/>
    <pageSetUpPr fitToPage="1"/>
  </sheetPr>
  <dimension ref="A1:I27"/>
  <sheetViews>
    <sheetView showRowColHeaders="0" workbookViewId="0">
      <selection activeCell="B18" sqref="B18"/>
    </sheetView>
  </sheetViews>
  <sheetFormatPr defaultColWidth="11.5546875" defaultRowHeight="14.4"/>
  <cols>
    <col min="1" max="1" width="2.5546875" style="342" customWidth="1"/>
    <col min="2" max="2" width="25.6640625" style="342" customWidth="1"/>
    <col min="3" max="3" width="6" style="342" bestFit="1" customWidth="1"/>
    <col min="4" max="9" width="20.33203125" style="342" customWidth="1"/>
    <col min="10" max="16384" width="11.5546875" style="342"/>
  </cols>
  <sheetData>
    <row r="1" spans="1:9" ht="10.199999999999999" customHeight="1"/>
    <row r="2" spans="1:9" ht="28.2" customHeight="1">
      <c r="B2" s="715" t="s">
        <v>1579</v>
      </c>
      <c r="C2" s="716"/>
      <c r="D2" s="716"/>
      <c r="E2" s="716"/>
      <c r="F2" s="716"/>
      <c r="G2" s="716"/>
      <c r="H2" s="716"/>
      <c r="I2" s="716"/>
    </row>
    <row r="3" spans="1:9" ht="14.7" customHeight="1">
      <c r="B3" s="388"/>
      <c r="C3" s="388"/>
      <c r="D3" s="387"/>
      <c r="E3" s="387"/>
      <c r="F3" s="387"/>
      <c r="G3" s="387"/>
      <c r="H3" s="387"/>
    </row>
    <row r="4" spans="1:9" ht="43.2" customHeight="1">
      <c r="B4" s="717" t="s">
        <v>1494</v>
      </c>
      <c r="C4" s="718"/>
      <c r="D4" s="718" t="s">
        <v>2493</v>
      </c>
      <c r="E4" s="725"/>
    </row>
    <row r="5" spans="1:9" ht="18" customHeight="1">
      <c r="B5" s="345"/>
      <c r="C5" s="345"/>
      <c r="D5" s="427"/>
      <c r="E5" s="427"/>
      <c r="F5" s="427"/>
      <c r="G5" s="427"/>
      <c r="H5" s="427"/>
    </row>
    <row r="6" spans="1:9" ht="45" customHeight="1">
      <c r="D6" s="726" t="s">
        <v>1580</v>
      </c>
      <c r="E6" s="725"/>
      <c r="F6" s="719" t="s">
        <v>1581</v>
      </c>
      <c r="G6" s="719" t="s">
        <v>1582</v>
      </c>
      <c r="H6" s="719" t="s">
        <v>1583</v>
      </c>
      <c r="I6" s="719" t="s">
        <v>1584</v>
      </c>
    </row>
    <row r="7" spans="1:9" ht="45" customHeight="1">
      <c r="B7" s="428"/>
      <c r="C7" s="428"/>
      <c r="D7" s="338"/>
      <c r="E7" s="337" t="s">
        <v>1585</v>
      </c>
      <c r="F7" s="720"/>
      <c r="G7" s="720"/>
      <c r="H7" s="720"/>
      <c r="I7" s="720"/>
    </row>
    <row r="8" spans="1:9" s="345" customFormat="1" ht="15" customHeight="1">
      <c r="A8" s="342"/>
      <c r="B8" s="337" t="s">
        <v>1495</v>
      </c>
      <c r="C8" s="32" t="s">
        <v>503</v>
      </c>
      <c r="D8" s="38" t="s">
        <v>506</v>
      </c>
      <c r="E8" s="38" t="s">
        <v>527</v>
      </c>
      <c r="F8" s="38" t="s">
        <v>528</v>
      </c>
      <c r="G8" s="38" t="s">
        <v>590</v>
      </c>
      <c r="H8" s="38" t="s">
        <v>592</v>
      </c>
      <c r="I8" s="38" t="s">
        <v>704</v>
      </c>
    </row>
    <row r="9" spans="1:9" s="345" customFormat="1">
      <c r="A9" s="342"/>
      <c r="B9" s="179" t="s">
        <v>1496</v>
      </c>
      <c r="C9" s="30" t="s">
        <v>1586</v>
      </c>
      <c r="D9" s="81">
        <v>716</v>
      </c>
      <c r="E9" s="81"/>
      <c r="F9" s="80"/>
      <c r="G9" s="80">
        <v>5.9999999999999995E-4</v>
      </c>
      <c r="H9" s="80">
        <v>5.9999999999999995E-4</v>
      </c>
      <c r="I9" s="80"/>
    </row>
    <row r="10" spans="1:9">
      <c r="B10" s="180" t="s">
        <v>1497</v>
      </c>
      <c r="C10" s="30" t="s">
        <v>1587</v>
      </c>
      <c r="D10" s="81">
        <v>685</v>
      </c>
      <c r="E10" s="81"/>
      <c r="F10" s="80"/>
      <c r="G10" s="80">
        <v>5.9999999999999995E-4</v>
      </c>
      <c r="H10" s="80">
        <v>5.9999999999999995E-4</v>
      </c>
      <c r="I10" s="80"/>
    </row>
    <row r="11" spans="1:9">
      <c r="B11" s="180" t="s">
        <v>1498</v>
      </c>
      <c r="C11" s="30" t="s">
        <v>1588</v>
      </c>
      <c r="D11" s="81">
        <v>31</v>
      </c>
      <c r="E11" s="81"/>
      <c r="F11" s="80"/>
      <c r="G11" s="80">
        <v>1.1999999999999999E-3</v>
      </c>
      <c r="H11" s="80">
        <v>1.1999999999999999E-3</v>
      </c>
      <c r="I11" s="80"/>
    </row>
    <row r="12" spans="1:9">
      <c r="B12" s="179" t="s">
        <v>1499</v>
      </c>
      <c r="C12" s="30" t="s">
        <v>1589</v>
      </c>
      <c r="D12" s="81">
        <v>123</v>
      </c>
      <c r="E12" s="81"/>
      <c r="F12" s="80"/>
      <c r="G12" s="80">
        <v>1.5E-3</v>
      </c>
      <c r="H12" s="80">
        <v>1.5E-3</v>
      </c>
      <c r="I12" s="80">
        <v>2.0999999999999999E-3</v>
      </c>
    </row>
    <row r="13" spans="1:9">
      <c r="B13" s="179" t="s">
        <v>1500</v>
      </c>
      <c r="C13" s="30" t="s">
        <v>1590</v>
      </c>
      <c r="D13" s="81">
        <v>280</v>
      </c>
      <c r="E13" s="81"/>
      <c r="F13" s="80"/>
      <c r="G13" s="80">
        <v>4.4999999999999997E-3</v>
      </c>
      <c r="H13" s="80">
        <v>4.4999999999999997E-3</v>
      </c>
      <c r="I13" s="80">
        <v>3.5999999999999999E-3</v>
      </c>
    </row>
    <row r="14" spans="1:9">
      <c r="B14" s="179" t="s">
        <v>1501</v>
      </c>
      <c r="C14" s="30" t="s">
        <v>1591</v>
      </c>
      <c r="D14" s="81">
        <v>379</v>
      </c>
      <c r="E14" s="81"/>
      <c r="F14" s="80"/>
      <c r="G14" s="80">
        <v>6.0000000000000001E-3</v>
      </c>
      <c r="H14" s="80">
        <v>6.0000000000000001E-3</v>
      </c>
      <c r="I14" s="80">
        <v>3.7000000000000002E-3</v>
      </c>
    </row>
    <row r="15" spans="1:9">
      <c r="B15" s="179" t="s">
        <v>1502</v>
      </c>
      <c r="C15" s="30" t="s">
        <v>1592</v>
      </c>
      <c r="D15" s="81">
        <v>424</v>
      </c>
      <c r="E15" s="81">
        <v>1</v>
      </c>
      <c r="F15" s="80">
        <v>2.3999999999999998E-3</v>
      </c>
      <c r="G15" s="80">
        <v>1.41E-2</v>
      </c>
      <c r="H15" s="80">
        <v>1.2699999999999999E-2</v>
      </c>
      <c r="I15" s="80">
        <v>5.3E-3</v>
      </c>
    </row>
    <row r="16" spans="1:9">
      <c r="B16" s="180" t="s">
        <v>1503</v>
      </c>
      <c r="C16" s="30" t="s">
        <v>1593</v>
      </c>
      <c r="D16" s="81">
        <v>316</v>
      </c>
      <c r="E16" s="81">
        <v>1</v>
      </c>
      <c r="F16" s="80">
        <v>3.2000000000000002E-3</v>
      </c>
      <c r="G16" s="80">
        <v>1.26E-2</v>
      </c>
      <c r="H16" s="80">
        <v>1.11E-2</v>
      </c>
      <c r="I16" s="80">
        <v>5.1000000000000004E-3</v>
      </c>
    </row>
    <row r="17" spans="2:9">
      <c r="B17" s="180" t="s">
        <v>1504</v>
      </c>
      <c r="C17" s="30" t="s">
        <v>1594</v>
      </c>
      <c r="D17" s="81">
        <v>108</v>
      </c>
      <c r="E17" s="81"/>
      <c r="F17" s="80"/>
      <c r="G17" s="80">
        <v>2.1000000000000001E-2</v>
      </c>
      <c r="H17" s="80">
        <v>1.9699999999999999E-2</v>
      </c>
      <c r="I17" s="80">
        <v>5.5999999999999999E-3</v>
      </c>
    </row>
    <row r="18" spans="2:9">
      <c r="B18" s="179" t="s">
        <v>1505</v>
      </c>
      <c r="C18" s="30" t="s">
        <v>1595</v>
      </c>
      <c r="D18" s="81">
        <v>33</v>
      </c>
      <c r="E18" s="81">
        <v>1</v>
      </c>
      <c r="F18" s="80">
        <v>3.0300000000000001E-2</v>
      </c>
      <c r="G18" s="80">
        <v>4.8099999999999997E-2</v>
      </c>
      <c r="H18" s="80">
        <v>4.5600000000000002E-2</v>
      </c>
      <c r="I18" s="80">
        <v>2.4299999999999999E-2</v>
      </c>
    </row>
    <row r="19" spans="2:9">
      <c r="B19" s="180" t="s">
        <v>1506</v>
      </c>
      <c r="C19" s="30" t="s">
        <v>1596</v>
      </c>
      <c r="D19" s="81">
        <v>20</v>
      </c>
      <c r="E19" s="81">
        <v>1</v>
      </c>
      <c r="F19" s="80">
        <v>0.05</v>
      </c>
      <c r="G19" s="80">
        <v>4.3700000000000003E-2</v>
      </c>
      <c r="H19" s="80">
        <v>4.3700000000000003E-2</v>
      </c>
      <c r="I19" s="80">
        <v>3.1800000000000002E-2</v>
      </c>
    </row>
    <row r="20" spans="2:9">
      <c r="B20" s="180" t="s">
        <v>1507</v>
      </c>
      <c r="C20" s="30" t="s">
        <v>1597</v>
      </c>
      <c r="D20" s="81">
        <v>13</v>
      </c>
      <c r="E20" s="81"/>
      <c r="F20" s="80"/>
      <c r="G20" s="80">
        <v>5.74E-2</v>
      </c>
      <c r="H20" s="80">
        <v>5.0200000000000002E-2</v>
      </c>
      <c r="I20" s="80">
        <v>1.7999999999999999E-2</v>
      </c>
    </row>
    <row r="21" spans="2:9">
      <c r="B21" s="179" t="s">
        <v>1508</v>
      </c>
      <c r="C21" s="30" t="s">
        <v>1598</v>
      </c>
      <c r="D21" s="81">
        <v>60</v>
      </c>
      <c r="E21" s="81">
        <v>5</v>
      </c>
      <c r="F21" s="80">
        <v>8.3299999999999999E-2</v>
      </c>
      <c r="G21" s="80">
        <v>0.1198</v>
      </c>
      <c r="H21" s="80">
        <v>0.1198</v>
      </c>
      <c r="I21" s="80">
        <v>6.5799999999999997E-2</v>
      </c>
    </row>
    <row r="22" spans="2:9">
      <c r="B22" s="180" t="s">
        <v>1509</v>
      </c>
      <c r="C22" s="30" t="s">
        <v>1599</v>
      </c>
      <c r="D22" s="81">
        <v>60</v>
      </c>
      <c r="E22" s="81">
        <v>5</v>
      </c>
      <c r="F22" s="80">
        <v>8.3299999999999999E-2</v>
      </c>
      <c r="G22" s="80">
        <v>0.1198</v>
      </c>
      <c r="H22" s="80">
        <v>0.1198</v>
      </c>
      <c r="I22" s="80">
        <v>6.5799999999999997E-2</v>
      </c>
    </row>
    <row r="23" spans="2:9">
      <c r="B23" s="180" t="s">
        <v>1510</v>
      </c>
      <c r="C23" s="30" t="s">
        <v>1600</v>
      </c>
      <c r="D23" s="81"/>
      <c r="E23" s="81"/>
      <c r="F23" s="80"/>
      <c r="G23" s="80"/>
      <c r="H23" s="80"/>
      <c r="I23" s="80"/>
    </row>
    <row r="24" spans="2:9">
      <c r="B24" s="180" t="s">
        <v>1511</v>
      </c>
      <c r="C24" s="30" t="s">
        <v>1601</v>
      </c>
      <c r="D24" s="81"/>
      <c r="E24" s="81"/>
      <c r="F24" s="80"/>
      <c r="G24" s="80"/>
      <c r="H24" s="80"/>
      <c r="I24" s="80"/>
    </row>
    <row r="25" spans="2:9">
      <c r="B25" s="179" t="s">
        <v>1512</v>
      </c>
      <c r="C25" s="30" t="s">
        <v>1602</v>
      </c>
      <c r="D25" s="81">
        <v>49</v>
      </c>
      <c r="E25" s="81"/>
      <c r="F25" s="80"/>
      <c r="G25" s="80">
        <v>1</v>
      </c>
      <c r="H25" s="80">
        <v>1</v>
      </c>
      <c r="I25" s="80"/>
    </row>
    <row r="27" spans="2:9">
      <c r="B27" s="407"/>
      <c r="C27" s="407"/>
    </row>
  </sheetData>
  <mergeCells count="8">
    <mergeCell ref="B2:I2"/>
    <mergeCell ref="B4:C4"/>
    <mergeCell ref="D4:E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37DB-BEAA-4E3F-BDDF-F68468E899D4}">
  <sheetPr>
    <tabColor rgb="FFFFFFFF"/>
    <pageSetUpPr fitToPage="1"/>
  </sheetPr>
  <dimension ref="A1:I27"/>
  <sheetViews>
    <sheetView showRowColHeaders="0" topLeftCell="A3" workbookViewId="0">
      <selection activeCell="B18" sqref="B18"/>
    </sheetView>
  </sheetViews>
  <sheetFormatPr defaultColWidth="11.5546875" defaultRowHeight="14.4"/>
  <cols>
    <col min="1" max="1" width="2.5546875" style="342" customWidth="1"/>
    <col min="2" max="2" width="25.6640625" style="342" customWidth="1"/>
    <col min="3" max="3" width="6" style="342" bestFit="1" customWidth="1"/>
    <col min="4" max="9" width="20.33203125" style="342" customWidth="1"/>
    <col min="10" max="16384" width="11.5546875" style="342"/>
  </cols>
  <sheetData>
    <row r="1" spans="1:9" ht="10.199999999999999" customHeight="1"/>
    <row r="2" spans="1:9" ht="28.2" customHeight="1">
      <c r="B2" s="715" t="s">
        <v>1579</v>
      </c>
      <c r="C2" s="716"/>
      <c r="D2" s="716"/>
      <c r="E2" s="716"/>
      <c r="F2" s="716"/>
      <c r="G2" s="716"/>
      <c r="H2" s="716"/>
      <c r="I2" s="716"/>
    </row>
    <row r="3" spans="1:9" ht="14.7" customHeight="1">
      <c r="B3" s="388"/>
      <c r="C3" s="388"/>
      <c r="D3" s="387"/>
      <c r="E3" s="387"/>
      <c r="F3" s="387"/>
      <c r="G3" s="387"/>
      <c r="H3" s="387"/>
    </row>
    <row r="4" spans="1:9" ht="43.2" customHeight="1">
      <c r="B4" s="717" t="s">
        <v>1494</v>
      </c>
      <c r="C4" s="718"/>
      <c r="D4" s="718" t="s">
        <v>2494</v>
      </c>
      <c r="E4" s="725"/>
    </row>
    <row r="5" spans="1:9" ht="18" customHeight="1">
      <c r="B5" s="345"/>
      <c r="C5" s="345"/>
      <c r="D5" s="427"/>
      <c r="E5" s="427"/>
      <c r="F5" s="427"/>
      <c r="G5" s="427"/>
      <c r="H5" s="427"/>
    </row>
    <row r="6" spans="1:9" ht="45" customHeight="1">
      <c r="D6" s="726" t="s">
        <v>1580</v>
      </c>
      <c r="E6" s="725"/>
      <c r="F6" s="719" t="s">
        <v>1581</v>
      </c>
      <c r="G6" s="719" t="s">
        <v>1582</v>
      </c>
      <c r="H6" s="719" t="s">
        <v>1583</v>
      </c>
      <c r="I6" s="719" t="s">
        <v>1584</v>
      </c>
    </row>
    <row r="7" spans="1:9" ht="45" customHeight="1">
      <c r="B7" s="428"/>
      <c r="C7" s="428"/>
      <c r="D7" s="338"/>
      <c r="E7" s="337" t="s">
        <v>1585</v>
      </c>
      <c r="F7" s="720"/>
      <c r="G7" s="720"/>
      <c r="H7" s="720"/>
      <c r="I7" s="720"/>
    </row>
    <row r="8" spans="1:9" s="345" customFormat="1" ht="15" customHeight="1">
      <c r="A8" s="342"/>
      <c r="B8" s="337" t="s">
        <v>1495</v>
      </c>
      <c r="C8" s="32" t="s">
        <v>503</v>
      </c>
      <c r="D8" s="38" t="s">
        <v>506</v>
      </c>
      <c r="E8" s="38" t="s">
        <v>527</v>
      </c>
      <c r="F8" s="38" t="s">
        <v>528</v>
      </c>
      <c r="G8" s="38" t="s">
        <v>590</v>
      </c>
      <c r="H8" s="38" t="s">
        <v>592</v>
      </c>
      <c r="I8" s="38" t="s">
        <v>704</v>
      </c>
    </row>
    <row r="9" spans="1:9" s="345" customFormat="1">
      <c r="A9" s="342"/>
      <c r="B9" s="179" t="s">
        <v>1496</v>
      </c>
      <c r="C9" s="30" t="s">
        <v>1586</v>
      </c>
      <c r="D9" s="81">
        <v>25567</v>
      </c>
      <c r="E9" s="81">
        <v>20</v>
      </c>
      <c r="F9" s="80">
        <v>8.0000000000000004E-4</v>
      </c>
      <c r="G9" s="80">
        <v>6.9999999999999999E-4</v>
      </c>
      <c r="H9" s="80">
        <v>5.9999999999999995E-4</v>
      </c>
      <c r="I9" s="80">
        <v>6.9999999999999999E-4</v>
      </c>
    </row>
    <row r="10" spans="1:9">
      <c r="B10" s="180" t="s">
        <v>1497</v>
      </c>
      <c r="C10" s="30" t="s">
        <v>1587</v>
      </c>
      <c r="D10" s="81">
        <v>19600</v>
      </c>
      <c r="E10" s="81">
        <v>13</v>
      </c>
      <c r="F10" s="80">
        <v>6.9999999999999999E-4</v>
      </c>
      <c r="G10" s="80">
        <v>5.9999999999999995E-4</v>
      </c>
      <c r="H10" s="80">
        <v>5.0000000000000001E-4</v>
      </c>
      <c r="I10" s="80">
        <v>5.0000000000000001E-4</v>
      </c>
    </row>
    <row r="11" spans="1:9">
      <c r="B11" s="180" t="s">
        <v>1498</v>
      </c>
      <c r="C11" s="30" t="s">
        <v>1588</v>
      </c>
      <c r="D11" s="81">
        <v>5967</v>
      </c>
      <c r="E11" s="81">
        <v>7</v>
      </c>
      <c r="F11" s="80">
        <v>1.1999999999999999E-3</v>
      </c>
      <c r="G11" s="80">
        <v>1.2999999999999999E-3</v>
      </c>
      <c r="H11" s="80">
        <v>1.4E-3</v>
      </c>
      <c r="I11" s="80">
        <v>1.1999999999999999E-3</v>
      </c>
    </row>
    <row r="12" spans="1:9">
      <c r="B12" s="179" t="s">
        <v>1499</v>
      </c>
      <c r="C12" s="30" t="s">
        <v>1589</v>
      </c>
      <c r="D12" s="81">
        <v>8764</v>
      </c>
      <c r="E12" s="81">
        <v>6</v>
      </c>
      <c r="F12" s="80">
        <v>6.9999999999999999E-4</v>
      </c>
      <c r="G12" s="80">
        <v>2E-3</v>
      </c>
      <c r="H12" s="80">
        <v>2.0999999999999999E-3</v>
      </c>
      <c r="I12" s="80">
        <v>1.2999999999999999E-3</v>
      </c>
    </row>
    <row r="13" spans="1:9">
      <c r="B13" s="179" t="s">
        <v>1500</v>
      </c>
      <c r="C13" s="30" t="s">
        <v>1590</v>
      </c>
      <c r="D13" s="81">
        <v>37515</v>
      </c>
      <c r="E13" s="81">
        <v>92</v>
      </c>
      <c r="F13" s="80">
        <v>2.5000000000000001E-3</v>
      </c>
      <c r="G13" s="80">
        <v>4.3E-3</v>
      </c>
      <c r="H13" s="80">
        <v>4.0000000000000001E-3</v>
      </c>
      <c r="I13" s="80">
        <v>2.5999999999999999E-3</v>
      </c>
    </row>
    <row r="14" spans="1:9">
      <c r="B14" s="179" t="s">
        <v>1501</v>
      </c>
      <c r="C14" s="30" t="s">
        <v>1591</v>
      </c>
      <c r="D14" s="81">
        <v>2722</v>
      </c>
      <c r="E14" s="81">
        <v>9</v>
      </c>
      <c r="F14" s="80">
        <v>3.3E-3</v>
      </c>
      <c r="G14" s="80">
        <v>6.0000000000000001E-3</v>
      </c>
      <c r="H14" s="80">
        <v>6.0000000000000001E-3</v>
      </c>
      <c r="I14" s="80">
        <v>3.8E-3</v>
      </c>
    </row>
    <row r="15" spans="1:9">
      <c r="B15" s="179" t="s">
        <v>1502</v>
      </c>
      <c r="C15" s="30" t="s">
        <v>1592</v>
      </c>
      <c r="D15" s="81">
        <v>27501</v>
      </c>
      <c r="E15" s="81">
        <v>257</v>
      </c>
      <c r="F15" s="80">
        <v>9.2999999999999992E-3</v>
      </c>
      <c r="G15" s="80">
        <v>1.44E-2</v>
      </c>
      <c r="H15" s="80">
        <v>1.46E-2</v>
      </c>
      <c r="I15" s="80">
        <v>8.3000000000000001E-3</v>
      </c>
    </row>
    <row r="16" spans="1:9">
      <c r="B16" s="180" t="s">
        <v>1503</v>
      </c>
      <c r="C16" s="30" t="s">
        <v>1593</v>
      </c>
      <c r="D16" s="81">
        <v>16819</v>
      </c>
      <c r="E16" s="81">
        <v>121</v>
      </c>
      <c r="F16" s="80">
        <v>7.1999999999999998E-3</v>
      </c>
      <c r="G16" s="80">
        <v>1.14E-2</v>
      </c>
      <c r="H16" s="80">
        <v>1.09E-2</v>
      </c>
      <c r="I16" s="80">
        <v>7.1000000000000004E-3</v>
      </c>
    </row>
    <row r="17" spans="2:9">
      <c r="B17" s="180" t="s">
        <v>1504</v>
      </c>
      <c r="C17" s="30" t="s">
        <v>1594</v>
      </c>
      <c r="D17" s="81">
        <v>10682</v>
      </c>
      <c r="E17" s="81">
        <v>136</v>
      </c>
      <c r="F17" s="80">
        <v>1.2699999999999999E-2</v>
      </c>
      <c r="G17" s="80">
        <v>2.1000000000000001E-2</v>
      </c>
      <c r="H17" s="80">
        <v>2.12E-2</v>
      </c>
      <c r="I17" s="80">
        <v>1.15E-2</v>
      </c>
    </row>
    <row r="18" spans="2:9">
      <c r="B18" s="179" t="s">
        <v>1505</v>
      </c>
      <c r="C18" s="30" t="s">
        <v>1595</v>
      </c>
      <c r="D18" s="81">
        <v>5204</v>
      </c>
      <c r="E18" s="81">
        <v>237</v>
      </c>
      <c r="F18" s="80">
        <v>4.5499999999999999E-2</v>
      </c>
      <c r="G18" s="80">
        <v>5.4600000000000003E-2</v>
      </c>
      <c r="H18" s="80">
        <v>5.8000000000000003E-2</v>
      </c>
      <c r="I18" s="80">
        <v>3.5900000000000001E-2</v>
      </c>
    </row>
    <row r="19" spans="2:9">
      <c r="B19" s="180" t="s">
        <v>1506</v>
      </c>
      <c r="C19" s="30" t="s">
        <v>1596</v>
      </c>
      <c r="D19" s="81">
        <v>816</v>
      </c>
      <c r="E19" s="81">
        <v>34</v>
      </c>
      <c r="F19" s="80">
        <v>4.1700000000000001E-2</v>
      </c>
      <c r="G19" s="80">
        <v>4.1500000000000002E-2</v>
      </c>
      <c r="H19" s="80">
        <v>4.0099999999999997E-2</v>
      </c>
      <c r="I19" s="80">
        <v>2.7799999999999998E-2</v>
      </c>
    </row>
    <row r="20" spans="2:9">
      <c r="B20" s="180" t="s">
        <v>1507</v>
      </c>
      <c r="C20" s="30" t="s">
        <v>1597</v>
      </c>
      <c r="D20" s="81">
        <v>4388</v>
      </c>
      <c r="E20" s="81">
        <v>203</v>
      </c>
      <c r="F20" s="80">
        <v>4.6300000000000001E-2</v>
      </c>
      <c r="G20" s="80">
        <v>6.1899999999999997E-2</v>
      </c>
      <c r="H20" s="80">
        <v>6.2799999999999995E-2</v>
      </c>
      <c r="I20" s="80">
        <v>4.7699999999999999E-2</v>
      </c>
    </row>
    <row r="21" spans="2:9">
      <c r="B21" s="179" t="s">
        <v>1508</v>
      </c>
      <c r="C21" s="30" t="s">
        <v>1598</v>
      </c>
      <c r="D21" s="81">
        <v>3815</v>
      </c>
      <c r="E21" s="81">
        <v>609</v>
      </c>
      <c r="F21" s="80">
        <v>0.159</v>
      </c>
      <c r="G21" s="80">
        <v>0.24310000000000001</v>
      </c>
      <c r="H21" s="80">
        <v>0.2581</v>
      </c>
      <c r="I21" s="80">
        <v>0.1144</v>
      </c>
    </row>
    <row r="22" spans="2:9">
      <c r="B22" s="180" t="s">
        <v>1509</v>
      </c>
      <c r="C22" s="30" t="s">
        <v>1599</v>
      </c>
      <c r="D22" s="81">
        <v>2783</v>
      </c>
      <c r="E22" s="81">
        <v>455</v>
      </c>
      <c r="F22" s="80">
        <v>0.16350000000000001</v>
      </c>
      <c r="G22" s="80">
        <v>0.13669999999999999</v>
      </c>
      <c r="H22" s="80">
        <v>0.16389999999999999</v>
      </c>
      <c r="I22" s="80">
        <v>9.4799999999999995E-2</v>
      </c>
    </row>
    <row r="23" spans="2:9">
      <c r="B23" s="180" t="s">
        <v>1510</v>
      </c>
      <c r="C23" s="30" t="s">
        <v>1600</v>
      </c>
      <c r="D23" s="81"/>
      <c r="E23" s="81"/>
      <c r="F23" s="80"/>
      <c r="G23" s="80"/>
      <c r="H23" s="80"/>
      <c r="I23" s="80"/>
    </row>
    <row r="24" spans="2:9">
      <c r="B24" s="180" t="s">
        <v>1511</v>
      </c>
      <c r="C24" s="30" t="s">
        <v>1601</v>
      </c>
      <c r="D24" s="81">
        <v>1032</v>
      </c>
      <c r="E24" s="81">
        <v>154</v>
      </c>
      <c r="F24" s="80">
        <v>0.1492</v>
      </c>
      <c r="G24" s="80">
        <v>0.47489999999999999</v>
      </c>
      <c r="H24" s="80">
        <v>0.47489999999999999</v>
      </c>
      <c r="I24" s="80">
        <v>0.15479999999999999</v>
      </c>
    </row>
    <row r="25" spans="2:9">
      <c r="B25" s="179" t="s">
        <v>1512</v>
      </c>
      <c r="C25" s="30" t="s">
        <v>1602</v>
      </c>
      <c r="D25" s="81">
        <v>1514</v>
      </c>
      <c r="E25" s="81"/>
      <c r="F25" s="80"/>
      <c r="G25" s="80">
        <v>1</v>
      </c>
      <c r="H25" s="80">
        <v>1</v>
      </c>
      <c r="I25" s="80"/>
    </row>
    <row r="27" spans="2:9">
      <c r="B27" s="407"/>
      <c r="C27" s="407"/>
    </row>
  </sheetData>
  <mergeCells count="8">
    <mergeCell ref="B2:I2"/>
    <mergeCell ref="B4:C4"/>
    <mergeCell ref="D4:E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Internal Information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1575-949C-4F9F-B18F-79628AA10196}">
  <sheetPr>
    <tabColor rgb="FFFFFFFF"/>
  </sheetPr>
  <dimension ref="B1:D10"/>
  <sheetViews>
    <sheetView showRowColHeaders="0" workbookViewId="0">
      <selection activeCell="B18" sqref="B18"/>
    </sheetView>
  </sheetViews>
  <sheetFormatPr defaultColWidth="11.5546875" defaultRowHeight="14.4"/>
  <cols>
    <col min="1" max="1" width="2.5546875" style="342" customWidth="1"/>
    <col min="2" max="2" width="93.33203125" style="342" customWidth="1"/>
    <col min="3" max="3" width="7.5546875" style="342" customWidth="1"/>
    <col min="4" max="4" width="81.6640625" style="342" customWidth="1"/>
    <col min="5" max="16384" width="11.5546875" style="342"/>
  </cols>
  <sheetData>
    <row r="1" spans="2:4" ht="10.199999999999999" customHeight="1"/>
    <row r="2" spans="2:4" ht="28.2" customHeight="1">
      <c r="B2" s="715" t="s">
        <v>2116</v>
      </c>
      <c r="C2" s="716"/>
      <c r="D2" s="716"/>
    </row>
    <row r="3" spans="2:4" ht="14.7" customHeight="1">
      <c r="B3" s="392"/>
      <c r="D3" s="356"/>
    </row>
    <row r="5" spans="2:4">
      <c r="C5" s="245" t="s">
        <v>503</v>
      </c>
      <c r="D5" s="184" t="s">
        <v>584</v>
      </c>
    </row>
    <row r="6" spans="2:4" ht="103.2" customHeight="1">
      <c r="B6" s="339" t="s">
        <v>2164</v>
      </c>
      <c r="C6" s="290">
        <v>1</v>
      </c>
      <c r="D6" s="22" t="s">
        <v>2597</v>
      </c>
    </row>
    <row r="7" spans="2:4" ht="103.2" customHeight="1">
      <c r="B7" s="339" t="s">
        <v>2165</v>
      </c>
      <c r="C7" s="290">
        <v>2</v>
      </c>
      <c r="D7" s="22" t="s">
        <v>2598</v>
      </c>
    </row>
    <row r="8" spans="2:4" ht="103.2" customHeight="1">
      <c r="B8" s="339" t="s">
        <v>2166</v>
      </c>
      <c r="C8" s="290">
        <v>3</v>
      </c>
      <c r="D8" s="22" t="s">
        <v>2599</v>
      </c>
    </row>
    <row r="9" spans="2:4" ht="103.2" customHeight="1">
      <c r="B9" s="339" t="s">
        <v>2167</v>
      </c>
      <c r="C9" s="291">
        <v>4</v>
      </c>
      <c r="D9" s="22"/>
    </row>
    <row r="10" spans="2:4" ht="103.2" customHeight="1">
      <c r="B10" s="339" t="s">
        <v>2168</v>
      </c>
      <c r="C10" s="291">
        <v>5</v>
      </c>
      <c r="D10" s="95" t="s">
        <v>2169</v>
      </c>
    </row>
  </sheetData>
  <mergeCells count="1">
    <mergeCell ref="B2:D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B59E-39F9-486B-82E1-84DA1D23D78D}">
  <sheetPr>
    <tabColor rgb="FFFFFFFF"/>
  </sheetPr>
  <dimension ref="B1:I34"/>
  <sheetViews>
    <sheetView showGridLines="0" showRowColHeaders="0" zoomScaleNormal="100" workbookViewId="0">
      <pane xSplit="4" ySplit="6" topLeftCell="E7" activePane="bottomRight" state="frozen"/>
      <selection activeCell="B18" sqref="B18"/>
      <selection pane="topRight" activeCell="B18" sqref="B18"/>
      <selection pane="bottomLeft" activeCell="B18" sqref="B18"/>
      <selection pane="bottomRight" activeCell="B18" sqref="B18"/>
    </sheetView>
  </sheetViews>
  <sheetFormatPr defaultColWidth="9.109375" defaultRowHeight="14.4"/>
  <cols>
    <col min="1" max="1" width="2.5546875" customWidth="1"/>
    <col min="2" max="2" width="11.109375" customWidth="1"/>
    <col min="3" max="3" width="56.6640625" customWidth="1"/>
    <col min="4" max="4" width="6.5546875" customWidth="1"/>
    <col min="5" max="9" width="18.6640625" customWidth="1"/>
  </cols>
  <sheetData>
    <row r="1" spans="2:9" ht="10.95" customHeight="1"/>
    <row r="2" spans="2:9" ht="27.6" customHeight="1">
      <c r="B2" s="711" t="s">
        <v>2327</v>
      </c>
      <c r="C2" s="712"/>
      <c r="D2" s="712"/>
      <c r="E2" s="712"/>
      <c r="F2" s="712"/>
      <c r="G2" s="712"/>
      <c r="H2" s="712"/>
      <c r="I2" s="712"/>
    </row>
    <row r="3" spans="2:9">
      <c r="B3" s="713"/>
      <c r="C3" s="713"/>
      <c r="D3" s="713"/>
      <c r="E3" s="714"/>
    </row>
    <row r="4" spans="2:9" ht="14.4" customHeight="1">
      <c r="B4" s="518"/>
      <c r="C4" s="518"/>
      <c r="D4" s="518"/>
      <c r="E4" s="708" t="s">
        <v>501</v>
      </c>
      <c r="F4" s="709"/>
      <c r="G4" s="709"/>
      <c r="H4" s="709"/>
      <c r="I4" s="710"/>
    </row>
    <row r="5" spans="2:9" ht="86.4">
      <c r="E5" s="491" t="s">
        <v>2328</v>
      </c>
      <c r="F5" s="491" t="s">
        <v>2329</v>
      </c>
      <c r="G5" s="491" t="s">
        <v>2330</v>
      </c>
      <c r="H5" s="491" t="s">
        <v>2319</v>
      </c>
      <c r="I5" s="491" t="s">
        <v>2320</v>
      </c>
    </row>
    <row r="6" spans="2:9">
      <c r="B6" s="519"/>
      <c r="C6" s="519"/>
      <c r="D6" s="520" t="s">
        <v>503</v>
      </c>
      <c r="E6" s="521" t="s">
        <v>504</v>
      </c>
      <c r="F6" s="521" t="s">
        <v>505</v>
      </c>
      <c r="G6" s="521" t="s">
        <v>506</v>
      </c>
      <c r="H6" s="521" t="s">
        <v>527</v>
      </c>
      <c r="I6" s="521" t="s">
        <v>2321</v>
      </c>
    </row>
    <row r="7" spans="2:9">
      <c r="B7" s="522" t="s">
        <v>1468</v>
      </c>
      <c r="C7" s="523"/>
      <c r="D7" s="521">
        <v>1</v>
      </c>
      <c r="E7" s="524"/>
      <c r="F7" s="525"/>
      <c r="G7" s="496"/>
      <c r="H7" s="525"/>
      <c r="I7" s="497"/>
    </row>
    <row r="8" spans="2:9">
      <c r="B8" s="526" t="s">
        <v>2331</v>
      </c>
      <c r="C8" s="527"/>
      <c r="D8" s="521" t="s">
        <v>1185</v>
      </c>
      <c r="E8" s="524"/>
      <c r="F8" s="525"/>
      <c r="G8" s="496"/>
      <c r="H8" s="525"/>
      <c r="I8" s="497"/>
    </row>
    <row r="9" spans="2:9">
      <c r="B9" s="526" t="s">
        <v>1418</v>
      </c>
      <c r="C9" s="527"/>
      <c r="D9" s="521" t="s">
        <v>2332</v>
      </c>
      <c r="E9" s="524"/>
      <c r="F9" s="525"/>
      <c r="G9" s="496"/>
      <c r="H9" s="525"/>
      <c r="I9" s="497"/>
    </row>
    <row r="10" spans="2:9">
      <c r="B10" s="526" t="s">
        <v>2333</v>
      </c>
      <c r="C10" s="527"/>
      <c r="D10" s="521" t="s">
        <v>2334</v>
      </c>
      <c r="E10" s="524"/>
      <c r="F10" s="525"/>
      <c r="G10" s="496"/>
      <c r="H10" s="525"/>
      <c r="I10" s="497"/>
    </row>
    <row r="11" spans="2:9">
      <c r="B11" s="526" t="s">
        <v>2335</v>
      </c>
      <c r="C11" s="528"/>
      <c r="D11" s="521" t="s">
        <v>2336</v>
      </c>
      <c r="E11" s="524"/>
      <c r="F11" s="525"/>
      <c r="G11" s="496"/>
      <c r="H11" s="525"/>
      <c r="I11" s="497"/>
    </row>
    <row r="12" spans="2:9">
      <c r="B12" s="526" t="s">
        <v>1150</v>
      </c>
      <c r="C12" s="527"/>
      <c r="D12" s="521">
        <v>2</v>
      </c>
      <c r="E12" s="524"/>
      <c r="F12" s="525"/>
      <c r="G12" s="496"/>
      <c r="H12" s="525">
        <v>203096513.24239999</v>
      </c>
      <c r="I12" s="497">
        <v>203096513.24239999</v>
      </c>
    </row>
    <row r="13" spans="2:9">
      <c r="B13" s="526" t="s">
        <v>879</v>
      </c>
      <c r="C13" s="527"/>
      <c r="D13" s="521">
        <v>3</v>
      </c>
      <c r="E13" s="524"/>
      <c r="F13" s="525"/>
      <c r="G13" s="496"/>
      <c r="H13" s="525">
        <v>30145985.496100001</v>
      </c>
      <c r="I13" s="497">
        <v>30145985.496100001</v>
      </c>
    </row>
    <row r="14" spans="2:9" hidden="1">
      <c r="B14" s="529" t="s">
        <v>2291</v>
      </c>
      <c r="C14" s="527"/>
      <c r="D14" s="521">
        <v>4</v>
      </c>
      <c r="E14" s="530"/>
      <c r="F14" s="530"/>
      <c r="G14" s="530"/>
      <c r="H14" s="530"/>
      <c r="I14" s="530"/>
    </row>
    <row r="15" spans="2:9">
      <c r="B15" s="529" t="s">
        <v>1156</v>
      </c>
      <c r="C15" s="527"/>
      <c r="D15" s="521">
        <v>5</v>
      </c>
      <c r="E15" s="524">
        <v>785808046.29259992</v>
      </c>
      <c r="F15" s="525">
        <v>533216006.32599998</v>
      </c>
      <c r="G15" s="496"/>
      <c r="H15" s="525">
        <v>706982160.9023</v>
      </c>
      <c r="I15" s="497">
        <v>706982160.9023</v>
      </c>
    </row>
    <row r="16" spans="2:9">
      <c r="B16" s="531"/>
      <c r="C16" s="528" t="s">
        <v>2337</v>
      </c>
      <c r="D16" s="521" t="s">
        <v>2338</v>
      </c>
      <c r="E16" s="524"/>
      <c r="F16" s="525"/>
      <c r="G16" s="496"/>
      <c r="H16" s="525"/>
      <c r="I16" s="497"/>
    </row>
    <row r="17" spans="2:9">
      <c r="B17" s="531"/>
      <c r="C17" s="528" t="s">
        <v>2339</v>
      </c>
      <c r="D17" s="521" t="s">
        <v>2340</v>
      </c>
      <c r="E17" s="524">
        <v>785808046.29259992</v>
      </c>
      <c r="F17" s="525">
        <v>1580955243.1222</v>
      </c>
      <c r="G17" s="496"/>
      <c r="H17" s="525">
        <v>1580955243.1222</v>
      </c>
      <c r="I17" s="497">
        <v>1580955243.1222</v>
      </c>
    </row>
    <row r="18" spans="2:9">
      <c r="B18" s="531"/>
      <c r="C18" s="528" t="s">
        <v>2341</v>
      </c>
      <c r="D18" s="521" t="s">
        <v>738</v>
      </c>
      <c r="E18" s="524">
        <v>785808046.29259992</v>
      </c>
      <c r="F18" s="525">
        <v>533216006.32599998</v>
      </c>
      <c r="G18" s="496"/>
      <c r="H18" s="525">
        <v>533216006.32599998</v>
      </c>
      <c r="I18" s="497">
        <v>533216006.32599998</v>
      </c>
    </row>
    <row r="19" spans="2:9">
      <c r="B19" s="531"/>
      <c r="C19" s="528" t="s">
        <v>2342</v>
      </c>
      <c r="D19" s="521" t="s">
        <v>2343</v>
      </c>
      <c r="E19" s="524"/>
      <c r="F19" s="525"/>
      <c r="G19" s="496"/>
      <c r="H19" s="525"/>
      <c r="I19" s="497"/>
    </row>
    <row r="20" spans="2:9">
      <c r="B20" s="522"/>
      <c r="C20" s="528" t="s">
        <v>2344</v>
      </c>
      <c r="D20" s="521" t="s">
        <v>2345</v>
      </c>
      <c r="E20" s="524"/>
      <c r="F20" s="525"/>
      <c r="G20" s="496"/>
      <c r="H20" s="525"/>
      <c r="I20" s="497"/>
    </row>
    <row r="21" spans="2:9">
      <c r="B21" s="529" t="s">
        <v>1421</v>
      </c>
      <c r="C21" s="528"/>
      <c r="D21" s="521">
        <v>6</v>
      </c>
      <c r="E21" s="524">
        <v>3521748951.3984003</v>
      </c>
      <c r="F21" s="525">
        <v>2525130959.2205</v>
      </c>
      <c r="G21" s="496"/>
      <c r="H21" s="525">
        <v>3572879890.7958002</v>
      </c>
      <c r="I21" s="497">
        <v>3572879890.7958002</v>
      </c>
    </row>
    <row r="22" spans="2:9">
      <c r="B22" s="531"/>
      <c r="C22" s="528" t="s">
        <v>2346</v>
      </c>
      <c r="D22" s="521" t="s">
        <v>2347</v>
      </c>
      <c r="E22" s="524"/>
      <c r="F22" s="525"/>
      <c r="G22" s="496"/>
      <c r="H22" s="525"/>
      <c r="I22" s="497"/>
    </row>
    <row r="23" spans="2:9" ht="28.8">
      <c r="B23" s="531"/>
      <c r="C23" s="528" t="s">
        <v>2348</v>
      </c>
      <c r="D23" s="521" t="s">
        <v>2349</v>
      </c>
      <c r="E23" s="524"/>
      <c r="F23" s="525"/>
      <c r="G23" s="496"/>
      <c r="H23" s="525"/>
      <c r="I23" s="497"/>
    </row>
    <row r="24" spans="2:9" ht="28.8">
      <c r="B24" s="531"/>
      <c r="C24" s="528" t="s">
        <v>2350</v>
      </c>
      <c r="D24" s="521" t="s">
        <v>2351</v>
      </c>
      <c r="E24" s="524">
        <v>892144589.61739993</v>
      </c>
      <c r="F24" s="525"/>
      <c r="G24" s="496"/>
      <c r="H24" s="525"/>
      <c r="I24" s="497">
        <v>2525130959.2205</v>
      </c>
    </row>
    <row r="25" spans="2:9">
      <c r="B25" s="522"/>
      <c r="C25" s="528" t="s">
        <v>2352</v>
      </c>
      <c r="D25" s="521" t="s">
        <v>2353</v>
      </c>
      <c r="E25" s="524">
        <v>2629604361.7810001</v>
      </c>
      <c r="F25" s="525">
        <v>15441777671.7479</v>
      </c>
      <c r="G25" s="496"/>
      <c r="H25" s="525">
        <v>15441777671.7479</v>
      </c>
      <c r="I25" s="497">
        <v>15441777671.7479</v>
      </c>
    </row>
    <row r="26" spans="2:9" hidden="1">
      <c r="B26" s="529" t="s">
        <v>2291</v>
      </c>
      <c r="C26" s="528"/>
      <c r="D26" s="521">
        <v>7</v>
      </c>
      <c r="E26" s="530"/>
      <c r="F26" s="530"/>
      <c r="G26" s="530"/>
      <c r="H26" s="530"/>
      <c r="I26" s="530"/>
    </row>
    <row r="27" spans="2:9">
      <c r="B27" s="526" t="s">
        <v>2354</v>
      </c>
      <c r="C27" s="528"/>
      <c r="D27" s="521" t="s">
        <v>541</v>
      </c>
      <c r="E27" s="524"/>
      <c r="F27" s="525">
        <v>17504663285.876701</v>
      </c>
      <c r="G27" s="496"/>
      <c r="H27" s="525">
        <v>17504663285.876701</v>
      </c>
      <c r="I27" s="497">
        <v>17504663285.876701</v>
      </c>
    </row>
    <row r="28" spans="2:9">
      <c r="B28" s="526" t="s">
        <v>2355</v>
      </c>
      <c r="C28" s="528"/>
      <c r="D28" s="521" t="s">
        <v>543</v>
      </c>
      <c r="E28" s="524"/>
      <c r="F28" s="525"/>
      <c r="G28" s="496"/>
      <c r="H28" s="525"/>
      <c r="I28" s="497"/>
    </row>
    <row r="29" spans="2:9">
      <c r="B29" s="526" t="s">
        <v>2356</v>
      </c>
      <c r="C29" s="528"/>
      <c r="D29" s="521" t="s">
        <v>544</v>
      </c>
      <c r="E29" s="524"/>
      <c r="F29" s="525">
        <v>361129755.02060002</v>
      </c>
      <c r="G29" s="496"/>
      <c r="H29" s="525">
        <v>490513478.22720003</v>
      </c>
      <c r="I29" s="497">
        <v>490513478.22720003</v>
      </c>
    </row>
    <row r="30" spans="2:9">
      <c r="B30" s="526" t="s">
        <v>2357</v>
      </c>
      <c r="C30" s="528"/>
      <c r="D30" s="521" t="s">
        <v>546</v>
      </c>
      <c r="E30" s="524"/>
      <c r="F30" s="525"/>
      <c r="G30" s="496"/>
      <c r="H30" s="525"/>
      <c r="I30" s="497"/>
    </row>
    <row r="31" spans="2:9">
      <c r="B31" s="526" t="s">
        <v>2358</v>
      </c>
      <c r="C31" s="528"/>
      <c r="D31" s="521" t="s">
        <v>2359</v>
      </c>
      <c r="E31" s="524"/>
      <c r="F31" s="525"/>
      <c r="G31" s="496"/>
      <c r="H31" s="525">
        <v>50650901.612999998</v>
      </c>
      <c r="I31" s="497">
        <v>50650901.612999998</v>
      </c>
    </row>
    <row r="32" spans="2:9">
      <c r="B32" s="526" t="s">
        <v>2360</v>
      </c>
      <c r="C32" s="528"/>
      <c r="D32" s="521" t="s">
        <v>2361</v>
      </c>
      <c r="E32" s="524"/>
      <c r="F32" s="525"/>
      <c r="G32" s="496"/>
      <c r="H32" s="525"/>
      <c r="I32" s="497"/>
    </row>
    <row r="33" spans="2:9">
      <c r="B33" s="529" t="s">
        <v>1463</v>
      </c>
      <c r="C33" s="532"/>
      <c r="D33" s="521">
        <v>8</v>
      </c>
      <c r="E33" s="524">
        <v>165352861.37</v>
      </c>
      <c r="F33" s="525"/>
      <c r="G33" s="496"/>
      <c r="H33" s="525">
        <v>506829609.96920002</v>
      </c>
      <c r="I33" s="497">
        <v>506829609.96920002</v>
      </c>
    </row>
    <row r="34" spans="2:9">
      <c r="B34" s="533" t="s">
        <v>525</v>
      </c>
      <c r="C34" s="313"/>
      <c r="D34" s="534">
        <v>9</v>
      </c>
      <c r="E34" s="535">
        <v>4472909859.0609999</v>
      </c>
      <c r="F34" s="536">
        <v>20924140006.443802</v>
      </c>
      <c r="G34" s="537">
        <v>7237659519.4445</v>
      </c>
      <c r="H34" s="536">
        <v>23065761826.1227</v>
      </c>
      <c r="I34" s="538">
        <v>23065761826.1227</v>
      </c>
    </row>
  </sheetData>
  <mergeCells count="3">
    <mergeCell ref="B2:I2"/>
    <mergeCell ref="B3:E3"/>
    <mergeCell ref="E4:I4"/>
  </mergeCells>
  <pageMargins left="0.7" right="0.7" top="0.75" bottom="0.75" header="0.3" footer="0.3"/>
  <headerFooter>
    <oddFooter>&amp;C_x000D_&amp;1#&amp;"Calibri"&amp;10&amp;K000000 Internal Information</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CE85-0113-4B20-9323-5A6675A32229}">
  <sheetPr codeName="Sheet37">
    <tabColor rgb="FFFFFFFF"/>
    <pageSetUpPr fitToPage="1"/>
  </sheetPr>
  <dimension ref="A1:L39"/>
  <sheetViews>
    <sheetView showRowColHeaders="0" workbookViewId="0">
      <selection activeCell="B18" sqref="B18"/>
    </sheetView>
  </sheetViews>
  <sheetFormatPr defaultColWidth="9.33203125" defaultRowHeight="14.4"/>
  <cols>
    <col min="1" max="1" width="2.5546875" style="352" customWidth="1"/>
    <col min="2" max="2" width="58.44140625" style="342" customWidth="1"/>
    <col min="3" max="3" width="7.5546875" style="352" customWidth="1"/>
    <col min="4" max="11" width="18.5546875" style="342" customWidth="1"/>
    <col min="12" max="16384" width="9.33203125" style="342"/>
  </cols>
  <sheetData>
    <row r="1" spans="1:12" ht="10.199999999999999" customHeight="1">
      <c r="B1" s="352"/>
      <c r="C1" s="376"/>
    </row>
    <row r="2" spans="1:12" ht="28.2" customHeight="1">
      <c r="A2" s="372"/>
      <c r="B2" s="715" t="s">
        <v>1526</v>
      </c>
      <c r="C2" s="716"/>
      <c r="D2" s="716"/>
      <c r="E2" s="716"/>
      <c r="F2" s="716"/>
      <c r="G2" s="716"/>
      <c r="H2" s="716"/>
      <c r="I2" s="716"/>
      <c r="J2" s="716"/>
      <c r="K2" s="716"/>
    </row>
    <row r="3" spans="1:12" ht="14.7" customHeight="1">
      <c r="A3" s="375"/>
      <c r="B3" s="388"/>
      <c r="C3" s="375"/>
      <c r="D3" s="375"/>
      <c r="E3" s="375"/>
      <c r="F3" s="375"/>
      <c r="G3" s="375"/>
      <c r="H3" s="375"/>
      <c r="I3" s="375"/>
      <c r="J3" s="375"/>
      <c r="K3" s="375"/>
      <c r="L3" s="348"/>
    </row>
    <row r="4" spans="1:12">
      <c r="A4" s="375"/>
      <c r="B4" s="348"/>
      <c r="C4" s="375"/>
      <c r="L4" s="348"/>
    </row>
    <row r="5" spans="1:12" ht="66" customHeight="1">
      <c r="A5" s="375"/>
      <c r="C5" s="375"/>
      <c r="D5" s="315" t="s">
        <v>1527</v>
      </c>
      <c r="E5" s="315" t="s">
        <v>1528</v>
      </c>
      <c r="F5" s="315" t="s">
        <v>1529</v>
      </c>
      <c r="G5" s="315" t="s">
        <v>1530</v>
      </c>
      <c r="H5" s="315" t="s">
        <v>1531</v>
      </c>
      <c r="I5" s="315" t="s">
        <v>1532</v>
      </c>
      <c r="J5" s="315" t="s">
        <v>1533</v>
      </c>
      <c r="K5" s="315" t="s">
        <v>1534</v>
      </c>
      <c r="L5" s="348"/>
    </row>
    <row r="6" spans="1:12">
      <c r="A6" s="375"/>
      <c r="B6" s="348"/>
      <c r="C6" s="32" t="s">
        <v>503</v>
      </c>
      <c r="D6" s="29" t="s">
        <v>504</v>
      </c>
      <c r="E6" s="29" t="s">
        <v>505</v>
      </c>
      <c r="F6" s="29" t="s">
        <v>506</v>
      </c>
      <c r="G6" s="29" t="s">
        <v>527</v>
      </c>
      <c r="H6" s="29" t="s">
        <v>528</v>
      </c>
      <c r="I6" s="29" t="s">
        <v>590</v>
      </c>
      <c r="J6" s="29" t="s">
        <v>592</v>
      </c>
      <c r="K6" s="29" t="s">
        <v>704</v>
      </c>
      <c r="L6" s="348"/>
    </row>
    <row r="7" spans="1:12">
      <c r="B7" s="241" t="s">
        <v>1535</v>
      </c>
      <c r="C7" s="29" t="s">
        <v>1139</v>
      </c>
      <c r="D7" s="81"/>
      <c r="E7" s="81"/>
      <c r="F7" s="219"/>
      <c r="G7" s="183">
        <v>1.4</v>
      </c>
      <c r="H7" s="81"/>
      <c r="I7" s="81"/>
      <c r="J7" s="81"/>
      <c r="K7" s="81"/>
      <c r="L7" s="348"/>
    </row>
    <row r="8" spans="1:12">
      <c r="B8" s="241" t="s">
        <v>1536</v>
      </c>
      <c r="C8" s="29" t="s">
        <v>1141</v>
      </c>
      <c r="D8" s="81"/>
      <c r="E8" s="81"/>
      <c r="F8" s="219"/>
      <c r="G8" s="43">
        <v>1.4</v>
      </c>
      <c r="H8" s="81"/>
      <c r="I8" s="81"/>
      <c r="J8" s="81"/>
      <c r="K8" s="81"/>
      <c r="L8" s="348"/>
    </row>
    <row r="9" spans="1:12">
      <c r="B9" s="241" t="s">
        <v>1537</v>
      </c>
      <c r="C9" s="29">
        <v>1</v>
      </c>
      <c r="D9" s="81">
        <v>8016129.4144000001</v>
      </c>
      <c r="E9" s="81">
        <v>74969521.096799999</v>
      </c>
      <c r="F9" s="219"/>
      <c r="G9" s="43">
        <v>1.4</v>
      </c>
      <c r="H9" s="81">
        <v>473409506.74010003</v>
      </c>
      <c r="I9" s="81">
        <v>116125310.7157</v>
      </c>
      <c r="J9" s="81">
        <v>116125310.7157</v>
      </c>
      <c r="K9" s="81">
        <v>34349563.594800003</v>
      </c>
      <c r="L9" s="348"/>
    </row>
    <row r="10" spans="1:12">
      <c r="B10" s="237" t="s">
        <v>1538</v>
      </c>
      <c r="C10" s="29">
        <v>2</v>
      </c>
      <c r="D10" s="219"/>
      <c r="E10" s="219"/>
      <c r="F10" s="81"/>
      <c r="G10" s="81"/>
      <c r="H10" s="81"/>
      <c r="I10" s="81"/>
      <c r="J10" s="81"/>
      <c r="K10" s="81"/>
      <c r="L10" s="348"/>
    </row>
    <row r="11" spans="1:12">
      <c r="B11" s="226" t="s">
        <v>1539</v>
      </c>
      <c r="C11" s="29" t="s">
        <v>923</v>
      </c>
      <c r="D11" s="219"/>
      <c r="E11" s="219"/>
      <c r="F11" s="81"/>
      <c r="G11" s="219"/>
      <c r="H11" s="81"/>
      <c r="I11" s="81"/>
      <c r="J11" s="81"/>
      <c r="K11" s="81"/>
      <c r="L11" s="348"/>
    </row>
    <row r="12" spans="1:12">
      <c r="B12" s="226" t="s">
        <v>1540</v>
      </c>
      <c r="C12" s="29" t="s">
        <v>1541</v>
      </c>
      <c r="D12" s="219"/>
      <c r="E12" s="219"/>
      <c r="F12" s="81"/>
      <c r="G12" s="219"/>
      <c r="H12" s="81"/>
      <c r="I12" s="81"/>
      <c r="J12" s="81"/>
      <c r="K12" s="81"/>
      <c r="L12" s="348"/>
    </row>
    <row r="13" spans="1:12">
      <c r="B13" s="226" t="s">
        <v>1542</v>
      </c>
      <c r="C13" s="29" t="s">
        <v>1543</v>
      </c>
      <c r="D13" s="219"/>
      <c r="E13" s="219"/>
      <c r="F13" s="81"/>
      <c r="G13" s="219"/>
      <c r="H13" s="81"/>
      <c r="I13" s="81"/>
      <c r="J13" s="81"/>
      <c r="K13" s="81"/>
      <c r="L13" s="348"/>
    </row>
    <row r="14" spans="1:12">
      <c r="B14" s="237" t="s">
        <v>1544</v>
      </c>
      <c r="C14" s="29">
        <v>3</v>
      </c>
      <c r="D14" s="219"/>
      <c r="E14" s="219"/>
      <c r="F14" s="219"/>
      <c r="G14" s="219"/>
      <c r="H14" s="81"/>
      <c r="I14" s="81"/>
      <c r="J14" s="81"/>
      <c r="K14" s="81"/>
      <c r="L14" s="348"/>
    </row>
    <row r="15" spans="1:12">
      <c r="B15" s="237" t="s">
        <v>1545</v>
      </c>
      <c r="C15" s="29">
        <v>4</v>
      </c>
      <c r="D15" s="219"/>
      <c r="E15" s="219"/>
      <c r="F15" s="219"/>
      <c r="G15" s="219"/>
      <c r="H15" s="81">
        <v>3205136219.6100001</v>
      </c>
      <c r="I15" s="81">
        <v>109930638.3284</v>
      </c>
      <c r="J15" s="81">
        <v>109930638.3284</v>
      </c>
      <c r="K15" s="81">
        <v>32979191.498500001</v>
      </c>
      <c r="L15" s="348"/>
    </row>
    <row r="16" spans="1:12">
      <c r="B16" s="237" t="s">
        <v>1546</v>
      </c>
      <c r="C16" s="29">
        <v>5</v>
      </c>
      <c r="D16" s="219"/>
      <c r="E16" s="219"/>
      <c r="F16" s="219"/>
      <c r="G16" s="219"/>
      <c r="H16" s="81"/>
      <c r="I16" s="81"/>
      <c r="J16" s="81"/>
      <c r="K16" s="81"/>
      <c r="L16" s="348"/>
    </row>
    <row r="17" spans="2:12">
      <c r="B17" s="280" t="s">
        <v>525</v>
      </c>
      <c r="C17" s="29">
        <v>6</v>
      </c>
      <c r="D17" s="219"/>
      <c r="E17" s="219"/>
      <c r="F17" s="219"/>
      <c r="G17" s="219"/>
      <c r="H17" s="283">
        <v>3678545726.3501</v>
      </c>
      <c r="I17" s="283">
        <v>226055949.044</v>
      </c>
      <c r="J17" s="283">
        <v>226055949.044</v>
      </c>
      <c r="K17" s="283">
        <v>67328755.0933</v>
      </c>
      <c r="L17" s="348"/>
    </row>
    <row r="38" spans="12:12">
      <c r="L38" s="416"/>
    </row>
    <row r="39" spans="12:12">
      <c r="L39" s="416"/>
    </row>
  </sheetData>
  <mergeCells count="1">
    <mergeCell ref="B2:K2"/>
  </mergeCells>
  <pageMargins left="0.70866141732283472" right="0.70866141732283472" top="0.74803149606299213" bottom="0.74803149606299213" header="0.31496062992125984" footer="0.31496062992125984"/>
  <pageSetup paperSize="9" scale="57" orientation="landscape" r:id="rId1"/>
  <headerFooter>
    <oddHeader>&amp;CEN
Annex XXV</oddHeader>
    <oddFooter>&amp;C&amp;"Calibri"&amp;11&amp;K000000&amp;P_x000D_&amp;1#&amp;"Calibri"&amp;10&amp;K000000 Internal Information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04BA-7EC1-4FEC-85D0-DCA3D7F1872A}">
  <sheetPr codeName="Sheet39">
    <tabColor rgb="FFFFFFFF"/>
    <pageSetUpPr fitToPage="1"/>
  </sheetPr>
  <dimension ref="A1:Q20"/>
  <sheetViews>
    <sheetView showRowColHeaders="0" workbookViewId="0">
      <selection activeCell="B18" sqref="B18"/>
    </sheetView>
  </sheetViews>
  <sheetFormatPr defaultColWidth="9.33203125" defaultRowHeight="14.4"/>
  <cols>
    <col min="1" max="1" width="2.5546875" style="367" customWidth="1"/>
    <col min="2" max="2" width="53.33203125" style="342" customWidth="1"/>
    <col min="3" max="3" width="7.5546875" style="367" customWidth="1"/>
    <col min="4" max="14" width="18.5546875" style="342" customWidth="1"/>
    <col min="15" max="15" width="18.5546875" style="346" customWidth="1"/>
    <col min="16" max="16384" width="9.33203125" style="342"/>
  </cols>
  <sheetData>
    <row r="1" spans="1:17" ht="10.199999999999999" customHeight="1"/>
    <row r="2" spans="1:17" ht="28.2" customHeight="1">
      <c r="A2" s="372"/>
      <c r="B2" s="715" t="s">
        <v>1547</v>
      </c>
      <c r="C2" s="716"/>
      <c r="D2" s="716"/>
      <c r="E2" s="716"/>
      <c r="F2" s="716"/>
      <c r="G2" s="716"/>
      <c r="H2" s="716"/>
      <c r="I2" s="716"/>
      <c r="J2" s="716"/>
      <c r="K2" s="716"/>
      <c r="L2" s="716"/>
      <c r="M2" s="716"/>
      <c r="N2" s="716"/>
      <c r="O2" s="716"/>
    </row>
    <row r="3" spans="1:17" ht="14.7" customHeight="1">
      <c r="A3" s="373"/>
      <c r="B3" s="388"/>
      <c r="C3" s="373"/>
    </row>
    <row r="4" spans="1:17" ht="20.100000000000001" customHeight="1">
      <c r="A4" s="373"/>
    </row>
    <row r="5" spans="1:17" ht="20.100000000000001" customHeight="1">
      <c r="A5" s="373"/>
      <c r="C5" s="430"/>
      <c r="D5" s="805" t="s">
        <v>1426</v>
      </c>
      <c r="E5" s="806"/>
      <c r="F5" s="806"/>
      <c r="G5" s="806"/>
      <c r="H5" s="806"/>
      <c r="I5" s="806"/>
      <c r="J5" s="806"/>
      <c r="K5" s="806"/>
      <c r="L5" s="806"/>
      <c r="M5" s="806"/>
      <c r="N5" s="807"/>
      <c r="O5" s="808" t="s">
        <v>1548</v>
      </c>
    </row>
    <row r="6" spans="1:17" ht="31.5" customHeight="1">
      <c r="A6" s="373"/>
      <c r="C6" s="431"/>
      <c r="D6" s="340">
        <v>0</v>
      </c>
      <c r="E6" s="340">
        <v>0.02</v>
      </c>
      <c r="F6" s="340">
        <v>0.04</v>
      </c>
      <c r="G6" s="340">
        <v>0.1</v>
      </c>
      <c r="H6" s="340">
        <v>0.2</v>
      </c>
      <c r="I6" s="340">
        <v>0.5</v>
      </c>
      <c r="J6" s="340">
        <v>0.7</v>
      </c>
      <c r="K6" s="340">
        <v>0.75</v>
      </c>
      <c r="L6" s="340">
        <v>1</v>
      </c>
      <c r="M6" s="340">
        <v>1.5</v>
      </c>
      <c r="N6" s="340" t="s">
        <v>1427</v>
      </c>
      <c r="O6" s="809"/>
    </row>
    <row r="7" spans="1:17">
      <c r="A7" s="373"/>
      <c r="B7" s="429" t="s">
        <v>1415</v>
      </c>
      <c r="C7" s="32" t="s">
        <v>503</v>
      </c>
      <c r="D7" s="186" t="s">
        <v>504</v>
      </c>
      <c r="E7" s="186" t="s">
        <v>505</v>
      </c>
      <c r="F7" s="186" t="s">
        <v>506</v>
      </c>
      <c r="G7" s="186" t="s">
        <v>527</v>
      </c>
      <c r="H7" s="186" t="s">
        <v>528</v>
      </c>
      <c r="I7" s="186" t="s">
        <v>590</v>
      </c>
      <c r="J7" s="186" t="s">
        <v>592</v>
      </c>
      <c r="K7" s="186" t="s">
        <v>704</v>
      </c>
      <c r="L7" s="186" t="s">
        <v>1028</v>
      </c>
      <c r="M7" s="186" t="s">
        <v>1029</v>
      </c>
      <c r="N7" s="186" t="s">
        <v>1030</v>
      </c>
      <c r="O7" s="29" t="s">
        <v>1031</v>
      </c>
    </row>
    <row r="8" spans="1:17">
      <c r="B8" s="242" t="s">
        <v>1460</v>
      </c>
      <c r="C8" s="186">
        <v>1</v>
      </c>
      <c r="D8" s="81"/>
      <c r="E8" s="81"/>
      <c r="F8" s="81"/>
      <c r="G8" s="81"/>
      <c r="H8" s="81"/>
      <c r="I8" s="81"/>
      <c r="J8" s="81"/>
      <c r="K8" s="81"/>
      <c r="L8" s="81"/>
      <c r="M8" s="81"/>
      <c r="N8" s="81"/>
      <c r="O8" s="81"/>
    </row>
    <row r="9" spans="1:17">
      <c r="B9" s="242" t="s">
        <v>1549</v>
      </c>
      <c r="C9" s="186">
        <v>2</v>
      </c>
      <c r="D9" s="81"/>
      <c r="E9" s="81"/>
      <c r="F9" s="81"/>
      <c r="G9" s="81"/>
      <c r="H9" s="81"/>
      <c r="I9" s="81"/>
      <c r="J9" s="81"/>
      <c r="K9" s="81"/>
      <c r="L9" s="81"/>
      <c r="M9" s="81"/>
      <c r="N9" s="81"/>
      <c r="O9" s="81"/>
    </row>
    <row r="10" spans="1:17">
      <c r="B10" s="242" t="s">
        <v>1418</v>
      </c>
      <c r="C10" s="186">
        <v>3</v>
      </c>
      <c r="D10" s="81"/>
      <c r="E10" s="81"/>
      <c r="F10" s="81"/>
      <c r="G10" s="81"/>
      <c r="H10" s="81"/>
      <c r="I10" s="81"/>
      <c r="J10" s="81"/>
      <c r="K10" s="81"/>
      <c r="L10" s="81"/>
      <c r="M10" s="81"/>
      <c r="N10" s="81"/>
      <c r="O10" s="81"/>
    </row>
    <row r="11" spans="1:17">
      <c r="B11" s="242" t="s">
        <v>1419</v>
      </c>
      <c r="C11" s="186">
        <v>4</v>
      </c>
      <c r="D11" s="81"/>
      <c r="E11" s="81"/>
      <c r="F11" s="81"/>
      <c r="G11" s="81"/>
      <c r="H11" s="81"/>
      <c r="I11" s="81"/>
      <c r="J11" s="81"/>
      <c r="K11" s="81"/>
      <c r="L11" s="81"/>
      <c r="M11" s="81"/>
      <c r="N11" s="81"/>
      <c r="O11" s="81"/>
    </row>
    <row r="12" spans="1:17">
      <c r="B12" s="242" t="s">
        <v>1420</v>
      </c>
      <c r="C12" s="186">
        <v>5</v>
      </c>
      <c r="D12" s="81"/>
      <c r="E12" s="81"/>
      <c r="F12" s="81"/>
      <c r="G12" s="81"/>
      <c r="H12" s="81"/>
      <c r="I12" s="81"/>
      <c r="J12" s="81"/>
      <c r="K12" s="81"/>
      <c r="L12" s="81"/>
      <c r="M12" s="81"/>
      <c r="N12" s="81"/>
      <c r="O12" s="81"/>
    </row>
    <row r="13" spans="1:17">
      <c r="B13" s="242" t="s">
        <v>1150</v>
      </c>
      <c r="C13" s="186">
        <v>6</v>
      </c>
      <c r="D13" s="81"/>
      <c r="E13" s="81">
        <v>1157134992.3836</v>
      </c>
      <c r="F13" s="81"/>
      <c r="G13" s="81"/>
      <c r="H13" s="81">
        <v>5147413.4093000004</v>
      </c>
      <c r="I13" s="81"/>
      <c r="J13" s="81"/>
      <c r="K13" s="81"/>
      <c r="L13" s="81"/>
      <c r="M13" s="81"/>
      <c r="N13" s="81"/>
      <c r="O13" s="81">
        <v>1162282405.7929001</v>
      </c>
      <c r="Q13" s="353"/>
    </row>
    <row r="14" spans="1:17">
      <c r="B14" s="242" t="s">
        <v>1156</v>
      </c>
      <c r="C14" s="186">
        <v>7</v>
      </c>
      <c r="D14" s="81"/>
      <c r="E14" s="81"/>
      <c r="F14" s="81"/>
      <c r="G14" s="81"/>
      <c r="H14" s="81">
        <v>2852014.5469</v>
      </c>
      <c r="I14" s="81">
        <v>1559565.8785999999</v>
      </c>
      <c r="J14" s="81"/>
      <c r="K14" s="81"/>
      <c r="L14" s="81"/>
      <c r="M14" s="81"/>
      <c r="N14" s="81"/>
      <c r="O14" s="81">
        <v>4411580.4254999999</v>
      </c>
    </row>
    <row r="15" spans="1:17">
      <c r="B15" s="242" t="s">
        <v>1421</v>
      </c>
      <c r="C15" s="186">
        <v>8</v>
      </c>
      <c r="D15" s="81"/>
      <c r="E15" s="81"/>
      <c r="F15" s="81"/>
      <c r="G15" s="81"/>
      <c r="H15" s="81"/>
      <c r="I15" s="81"/>
      <c r="J15" s="81"/>
      <c r="K15" s="81"/>
      <c r="L15" s="81"/>
      <c r="M15" s="81"/>
      <c r="N15" s="81"/>
      <c r="O15" s="81"/>
    </row>
    <row r="16" spans="1:17">
      <c r="B16" s="242" t="s">
        <v>1422</v>
      </c>
      <c r="C16" s="186">
        <v>9</v>
      </c>
      <c r="D16" s="81"/>
      <c r="E16" s="81"/>
      <c r="F16" s="81"/>
      <c r="G16" s="81"/>
      <c r="H16" s="81"/>
      <c r="I16" s="81"/>
      <c r="J16" s="81"/>
      <c r="K16" s="81"/>
      <c r="L16" s="81"/>
      <c r="M16" s="81"/>
      <c r="N16" s="81"/>
      <c r="O16" s="81"/>
    </row>
    <row r="17" spans="2:15">
      <c r="B17" s="242" t="s">
        <v>1423</v>
      </c>
      <c r="C17" s="186">
        <v>10</v>
      </c>
      <c r="D17" s="81"/>
      <c r="E17" s="81"/>
      <c r="F17" s="81"/>
      <c r="G17" s="81"/>
      <c r="H17" s="81"/>
      <c r="I17" s="81"/>
      <c r="J17" s="81"/>
      <c r="K17" s="81"/>
      <c r="L17" s="81"/>
      <c r="M17" s="81"/>
      <c r="N17" s="81"/>
      <c r="O17" s="81"/>
    </row>
    <row r="18" spans="2:15">
      <c r="B18" s="280" t="s">
        <v>1015</v>
      </c>
      <c r="C18" s="186">
        <v>11</v>
      </c>
      <c r="D18" s="283"/>
      <c r="E18" s="283">
        <v>1157134992.3836</v>
      </c>
      <c r="F18" s="283"/>
      <c r="G18" s="283"/>
      <c r="H18" s="283">
        <v>7999427.9561999999</v>
      </c>
      <c r="I18" s="283">
        <v>1559565.8785999999</v>
      </c>
      <c r="J18" s="283"/>
      <c r="K18" s="283"/>
      <c r="L18" s="283"/>
      <c r="M18" s="283"/>
      <c r="N18" s="283"/>
      <c r="O18" s="283">
        <v>1166693986.2184</v>
      </c>
    </row>
    <row r="20" spans="2:15">
      <c r="B20" s="353"/>
    </row>
  </sheetData>
  <mergeCells count="3">
    <mergeCell ref="B2:O2"/>
    <mergeCell ref="D5:N5"/>
    <mergeCell ref="O5:O6"/>
  </mergeCells>
  <pageMargins left="0.70866141732283472" right="0.70866141732283472" top="0.74803149606299213" bottom="0.74803149606299213" header="0.31496062992125984" footer="0.31496062992125984"/>
  <pageSetup paperSize="9" scale="42" orientation="landscape" r:id="rId1"/>
  <headerFooter>
    <oddHeader>&amp;CEN
Annex XXV</oddHeader>
    <oddFooter>&amp;C&amp;"Calibri"&amp;11&amp;K000000&amp;P_x000D_&amp;1#&amp;"Calibri"&amp;10&amp;K000000 Internal Information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169B4-DF81-4075-A7D3-4BD40E4A6AE1}">
  <sheetPr codeName="Sheet41">
    <tabColor rgb="FFFFFFFF"/>
  </sheetPr>
  <dimension ref="A1:N19"/>
  <sheetViews>
    <sheetView showRowColHeaders="0" workbookViewId="0">
      <selection activeCell="B18" sqref="B18"/>
    </sheetView>
  </sheetViews>
  <sheetFormatPr defaultColWidth="9.33203125" defaultRowHeight="14.4"/>
  <cols>
    <col min="1" max="1" width="2.5546875" style="342" customWidth="1"/>
    <col min="2" max="2" width="29.33203125" style="342" customWidth="1"/>
    <col min="3" max="3" width="7.5546875" style="342" customWidth="1"/>
    <col min="4" max="11" width="18.5546875" style="342" customWidth="1"/>
    <col min="12" max="16384" width="9.33203125" style="342"/>
  </cols>
  <sheetData>
    <row r="1" spans="1:11" ht="10.199999999999999" customHeight="1">
      <c r="C1" s="370"/>
    </row>
    <row r="2" spans="1:11" ht="28.2" customHeight="1">
      <c r="A2" s="372"/>
      <c r="B2" s="715" t="s">
        <v>1550</v>
      </c>
      <c r="C2" s="716"/>
      <c r="D2" s="716"/>
      <c r="E2" s="716"/>
      <c r="F2" s="716"/>
      <c r="G2" s="716"/>
      <c r="H2" s="716"/>
      <c r="I2" s="716"/>
      <c r="J2" s="716"/>
      <c r="K2" s="716"/>
    </row>
    <row r="3" spans="1:11" ht="14.7" customHeight="1">
      <c r="B3" s="388"/>
    </row>
    <row r="4" spans="1:11">
      <c r="B4" s="348"/>
    </row>
    <row r="5" spans="1:11" ht="15" customHeight="1">
      <c r="D5" s="749" t="s">
        <v>1551</v>
      </c>
      <c r="E5" s="750"/>
      <c r="F5" s="750"/>
      <c r="G5" s="755"/>
      <c r="H5" s="749" t="s">
        <v>1552</v>
      </c>
      <c r="I5" s="750"/>
      <c r="J5" s="750"/>
      <c r="K5" s="755"/>
    </row>
    <row r="6" spans="1:11" ht="21" customHeight="1">
      <c r="A6" s="346"/>
      <c r="C6" s="346"/>
      <c r="D6" s="749" t="s">
        <v>1553</v>
      </c>
      <c r="E6" s="755"/>
      <c r="F6" s="749" t="s">
        <v>1554</v>
      </c>
      <c r="G6" s="755"/>
      <c r="H6" s="749" t="s">
        <v>1553</v>
      </c>
      <c r="I6" s="755"/>
      <c r="J6" s="749" t="s">
        <v>1554</v>
      </c>
      <c r="K6" s="755"/>
    </row>
    <row r="7" spans="1:11">
      <c r="A7" s="346"/>
      <c r="B7" s="348"/>
      <c r="C7" s="346"/>
      <c r="D7" s="302" t="s">
        <v>1555</v>
      </c>
      <c r="E7" s="302" t="s">
        <v>1556</v>
      </c>
      <c r="F7" s="302" t="s">
        <v>1555</v>
      </c>
      <c r="G7" s="302" t="s">
        <v>1556</v>
      </c>
      <c r="H7" s="302" t="s">
        <v>1555</v>
      </c>
      <c r="I7" s="302" t="s">
        <v>1556</v>
      </c>
      <c r="J7" s="302" t="s">
        <v>1555</v>
      </c>
      <c r="K7" s="302" t="s">
        <v>1556</v>
      </c>
    </row>
    <row r="8" spans="1:11">
      <c r="A8" s="346"/>
      <c r="B8" s="432"/>
      <c r="C8" s="32" t="s">
        <v>503</v>
      </c>
      <c r="D8" s="186" t="s">
        <v>504</v>
      </c>
      <c r="E8" s="186" t="s">
        <v>505</v>
      </c>
      <c r="F8" s="186" t="s">
        <v>506</v>
      </c>
      <c r="G8" s="186" t="s">
        <v>527</v>
      </c>
      <c r="H8" s="186" t="s">
        <v>528</v>
      </c>
      <c r="I8" s="186" t="s">
        <v>590</v>
      </c>
      <c r="J8" s="186" t="s">
        <v>592</v>
      </c>
      <c r="K8" s="186" t="s">
        <v>704</v>
      </c>
    </row>
    <row r="9" spans="1:11">
      <c r="B9" s="182" t="s">
        <v>1557</v>
      </c>
      <c r="C9" s="243">
        <v>1</v>
      </c>
      <c r="D9" s="81"/>
      <c r="E9" s="81">
        <v>1228790420.0899999</v>
      </c>
      <c r="F9" s="81"/>
      <c r="G9" s="81">
        <v>683646004.71000004</v>
      </c>
      <c r="H9" s="81">
        <v>1703633383.48</v>
      </c>
      <c r="I9" s="81">
        <v>1875000</v>
      </c>
      <c r="J9" s="81">
        <v>1515386188.0899999</v>
      </c>
      <c r="K9" s="81"/>
    </row>
    <row r="10" spans="1:11">
      <c r="B10" s="182" t="s">
        <v>1558</v>
      </c>
      <c r="C10" s="243">
        <v>2</v>
      </c>
      <c r="D10" s="81"/>
      <c r="E10" s="81"/>
      <c r="F10" s="81"/>
      <c r="G10" s="81"/>
      <c r="H10" s="81"/>
      <c r="I10" s="81"/>
      <c r="J10" s="81"/>
      <c r="K10" s="81"/>
    </row>
    <row r="11" spans="1:11">
      <c r="B11" s="182" t="s">
        <v>1559</v>
      </c>
      <c r="C11" s="243">
        <v>3</v>
      </c>
      <c r="D11" s="81"/>
      <c r="E11" s="81"/>
      <c r="F11" s="81"/>
      <c r="G11" s="81"/>
      <c r="H11" s="81"/>
      <c r="I11" s="81"/>
      <c r="J11" s="81"/>
      <c r="K11" s="81"/>
    </row>
    <row r="12" spans="1:11">
      <c r="B12" s="182" t="s">
        <v>1560</v>
      </c>
      <c r="C12" s="243">
        <v>4</v>
      </c>
      <c r="D12" s="81"/>
      <c r="E12" s="81"/>
      <c r="F12" s="81"/>
      <c r="G12" s="81"/>
      <c r="H12" s="81"/>
      <c r="I12" s="81"/>
      <c r="J12" s="81"/>
      <c r="K12" s="81"/>
    </row>
    <row r="13" spans="1:11">
      <c r="B13" s="182" t="s">
        <v>1561</v>
      </c>
      <c r="C13" s="243">
        <v>5</v>
      </c>
      <c r="D13" s="81"/>
      <c r="E13" s="81"/>
      <c r="F13" s="81"/>
      <c r="G13" s="81"/>
      <c r="H13" s="81"/>
      <c r="I13" s="81"/>
      <c r="J13" s="81"/>
      <c r="K13" s="81"/>
    </row>
    <row r="14" spans="1:11">
      <c r="B14" s="182" t="s">
        <v>1562</v>
      </c>
      <c r="C14" s="243">
        <v>6</v>
      </c>
      <c r="D14" s="81"/>
      <c r="E14" s="81"/>
      <c r="F14" s="81"/>
      <c r="G14" s="81"/>
      <c r="H14" s="81"/>
      <c r="I14" s="81"/>
      <c r="J14" s="81"/>
      <c r="K14" s="81"/>
    </row>
    <row r="15" spans="1:11">
      <c r="B15" s="182" t="s">
        <v>1563</v>
      </c>
      <c r="C15" s="243">
        <v>7</v>
      </c>
      <c r="D15" s="81"/>
      <c r="E15" s="81"/>
      <c r="F15" s="81"/>
      <c r="G15" s="81"/>
      <c r="H15" s="81"/>
      <c r="I15" s="81"/>
      <c r="J15" s="81"/>
      <c r="K15" s="81"/>
    </row>
    <row r="16" spans="1:11">
      <c r="B16" s="182" t="s">
        <v>1564</v>
      </c>
      <c r="C16" s="243">
        <v>8</v>
      </c>
      <c r="D16" s="81"/>
      <c r="E16" s="81"/>
      <c r="F16" s="81"/>
      <c r="G16" s="81"/>
      <c r="H16" s="81"/>
      <c r="I16" s="81"/>
      <c r="J16" s="81"/>
      <c r="K16" s="81">
        <v>1704587641</v>
      </c>
    </row>
    <row r="17" spans="2:14">
      <c r="B17" s="280" t="s">
        <v>525</v>
      </c>
      <c r="C17" s="244">
        <v>9</v>
      </c>
      <c r="D17" s="283"/>
      <c r="E17" s="283">
        <v>1228790420.0899999</v>
      </c>
      <c r="F17" s="283"/>
      <c r="G17" s="283">
        <v>683646004.71000004</v>
      </c>
      <c r="H17" s="283">
        <v>1703633383.48</v>
      </c>
      <c r="I17" s="283">
        <v>1875000</v>
      </c>
      <c r="J17" s="283">
        <v>1515386188.0899999</v>
      </c>
      <c r="K17" s="283">
        <v>1704587641</v>
      </c>
    </row>
    <row r="19" spans="2:14">
      <c r="N19" s="353"/>
    </row>
  </sheetData>
  <mergeCells count="7">
    <mergeCell ref="B2:K2"/>
    <mergeCell ref="D5:G5"/>
    <mergeCell ref="H5:K5"/>
    <mergeCell ref="D6:E6"/>
    <mergeCell ref="F6:G6"/>
    <mergeCell ref="H6:I6"/>
    <mergeCell ref="J6:K6"/>
  </mergeCell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&amp;C&amp;"Calibri"&amp;11&amp;K000000&amp;P_x000D_&amp;1#&amp;"Calibri"&amp;10&amp;K000000 Internal Information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D553-B32C-466D-B882-282500BB9950}">
  <sheetPr codeName="Sheet43">
    <tabColor rgb="FFFFFFFF"/>
    <pageSetUpPr fitToPage="1"/>
  </sheetPr>
  <dimension ref="A1:E26"/>
  <sheetViews>
    <sheetView showRowColHeaders="0" workbookViewId="0">
      <selection activeCell="B18" sqref="B18"/>
    </sheetView>
  </sheetViews>
  <sheetFormatPr defaultColWidth="9.33203125" defaultRowHeight="14.4"/>
  <cols>
    <col min="1" max="1" width="2.5546875" style="346" customWidth="1"/>
    <col min="2" max="2" width="86.6640625" style="346" customWidth="1"/>
    <col min="3" max="3" width="7.5546875" style="346" customWidth="1"/>
    <col min="4" max="5" width="18.5546875" style="346" customWidth="1"/>
    <col min="6" max="16384" width="9.33203125" style="346"/>
  </cols>
  <sheetData>
    <row r="1" spans="1:5" ht="10.199999999999999" customHeight="1">
      <c r="C1" s="370"/>
    </row>
    <row r="2" spans="1:5" ht="28.2" customHeight="1">
      <c r="A2" s="370"/>
      <c r="B2" s="715" t="s">
        <v>1565</v>
      </c>
      <c r="C2" s="716"/>
      <c r="D2" s="716"/>
      <c r="E2" s="716"/>
    </row>
    <row r="3" spans="1:5" ht="14.7" customHeight="1">
      <c r="A3" s="371"/>
      <c r="B3" s="388"/>
      <c r="C3" s="371"/>
      <c r="D3" s="371"/>
      <c r="E3" s="371"/>
    </row>
    <row r="4" spans="1:5" ht="20.100000000000001" customHeight="1">
      <c r="A4" s="371"/>
      <c r="B4" s="433"/>
    </row>
    <row r="5" spans="1:5">
      <c r="A5" s="371"/>
      <c r="B5" s="433"/>
      <c r="C5" s="391"/>
      <c r="D5" s="302" t="s">
        <v>1566</v>
      </c>
      <c r="E5" s="302" t="s">
        <v>1534</v>
      </c>
    </row>
    <row r="6" spans="1:5">
      <c r="A6" s="371"/>
      <c r="B6" s="433"/>
      <c r="C6" s="32" t="s">
        <v>503</v>
      </c>
      <c r="D6" s="29" t="s">
        <v>504</v>
      </c>
      <c r="E6" s="29" t="s">
        <v>505</v>
      </c>
    </row>
    <row r="7" spans="1:5">
      <c r="B7" s="320" t="s">
        <v>1567</v>
      </c>
      <c r="C7" s="29">
        <v>1</v>
      </c>
      <c r="D7" s="71"/>
      <c r="E7" s="283">
        <v>23142699.8477</v>
      </c>
    </row>
    <row r="8" spans="1:5">
      <c r="B8" s="4" t="s">
        <v>1568</v>
      </c>
      <c r="C8" s="29">
        <v>2</v>
      </c>
      <c r="D8" s="81">
        <v>1157134992.3836</v>
      </c>
      <c r="E8" s="81">
        <v>23142699.8477</v>
      </c>
    </row>
    <row r="9" spans="1:5">
      <c r="B9" s="4" t="s">
        <v>1569</v>
      </c>
      <c r="C9" s="29">
        <v>3</v>
      </c>
      <c r="D9" s="81">
        <v>1157134992.3836</v>
      </c>
      <c r="E9" s="81">
        <v>23142699.8477</v>
      </c>
    </row>
    <row r="10" spans="1:5">
      <c r="B10" s="4" t="s">
        <v>1570</v>
      </c>
      <c r="C10" s="29">
        <v>4</v>
      </c>
      <c r="D10" s="81"/>
      <c r="E10" s="81"/>
    </row>
    <row r="11" spans="1:5">
      <c r="B11" s="4" t="s">
        <v>1571</v>
      </c>
      <c r="C11" s="29">
        <v>5</v>
      </c>
      <c r="D11" s="81"/>
      <c r="E11" s="81"/>
    </row>
    <row r="12" spans="1:5">
      <c r="B12" s="4" t="s">
        <v>1572</v>
      </c>
      <c r="C12" s="29">
        <v>6</v>
      </c>
      <c r="D12" s="81"/>
      <c r="E12" s="81"/>
    </row>
    <row r="13" spans="1:5">
      <c r="B13" s="4" t="s">
        <v>1573</v>
      </c>
      <c r="C13" s="29">
        <v>7</v>
      </c>
      <c r="D13" s="81"/>
      <c r="E13" s="71"/>
    </row>
    <row r="14" spans="1:5">
      <c r="B14" s="4" t="s">
        <v>1574</v>
      </c>
      <c r="C14" s="29">
        <v>8</v>
      </c>
      <c r="D14" s="81">
        <v>639156004.71000004</v>
      </c>
      <c r="E14" s="81"/>
    </row>
    <row r="15" spans="1:5">
      <c r="B15" s="4" t="s">
        <v>1575</v>
      </c>
      <c r="C15" s="29">
        <v>9</v>
      </c>
      <c r="D15" s="81"/>
      <c r="E15" s="81"/>
    </row>
    <row r="16" spans="1:5">
      <c r="B16" s="4" t="s">
        <v>1576</v>
      </c>
      <c r="C16" s="29">
        <v>10</v>
      </c>
      <c r="D16" s="81"/>
      <c r="E16" s="81"/>
    </row>
    <row r="17" spans="2:5">
      <c r="B17" s="320" t="s">
        <v>1577</v>
      </c>
      <c r="C17" s="29">
        <v>11</v>
      </c>
      <c r="D17" s="71"/>
      <c r="E17" s="283"/>
    </row>
    <row r="18" spans="2:5">
      <c r="B18" s="4" t="s">
        <v>1578</v>
      </c>
      <c r="C18" s="29">
        <v>12</v>
      </c>
      <c r="D18" s="81"/>
      <c r="E18" s="81"/>
    </row>
    <row r="19" spans="2:5">
      <c r="B19" s="4" t="s">
        <v>1569</v>
      </c>
      <c r="C19" s="29">
        <v>13</v>
      </c>
      <c r="D19" s="81"/>
      <c r="E19" s="81"/>
    </row>
    <row r="20" spans="2:5">
      <c r="B20" s="4" t="s">
        <v>1570</v>
      </c>
      <c r="C20" s="29">
        <v>14</v>
      </c>
      <c r="D20" s="81"/>
      <c r="E20" s="81"/>
    </row>
    <row r="21" spans="2:5">
      <c r="B21" s="4" t="s">
        <v>1571</v>
      </c>
      <c r="C21" s="29">
        <v>15</v>
      </c>
      <c r="D21" s="81"/>
      <c r="E21" s="81"/>
    </row>
    <row r="22" spans="2:5">
      <c r="B22" s="4" t="s">
        <v>1572</v>
      </c>
      <c r="C22" s="29">
        <v>16</v>
      </c>
      <c r="D22" s="81"/>
      <c r="E22" s="81"/>
    </row>
    <row r="23" spans="2:5">
      <c r="B23" s="4" t="s">
        <v>1573</v>
      </c>
      <c r="C23" s="29">
        <v>17</v>
      </c>
      <c r="D23" s="81"/>
      <c r="E23" s="71"/>
    </row>
    <row r="24" spans="2:5">
      <c r="B24" s="4" t="s">
        <v>1574</v>
      </c>
      <c r="C24" s="29">
        <v>18</v>
      </c>
      <c r="D24" s="81"/>
      <c r="E24" s="81"/>
    </row>
    <row r="25" spans="2:5">
      <c r="B25" s="4" t="s">
        <v>1575</v>
      </c>
      <c r="C25" s="29">
        <v>19</v>
      </c>
      <c r="D25" s="81"/>
      <c r="E25" s="81"/>
    </row>
    <row r="26" spans="2:5">
      <c r="B26" s="4" t="s">
        <v>1576</v>
      </c>
      <c r="C26" s="29">
        <v>20</v>
      </c>
      <c r="D26" s="81"/>
      <c r="E26" s="81"/>
    </row>
  </sheetData>
  <mergeCells count="1">
    <mergeCell ref="B2:E2"/>
  </mergeCells>
  <pageMargins left="0.70866141732283472" right="0.70866141732283472" top="0.74803149606299213" bottom="0.74803149606299213" header="0.31496062992125984" footer="0.31496062992125984"/>
  <pageSetup paperSize="9" scale="97" orientation="landscape" r:id="rId1"/>
  <headerFooter>
    <oddHeader>&amp;CEN 
Annex XXV</oddHeader>
    <oddFooter>&amp;C&amp;"Calibri"&amp;11&amp;K000000&amp;P_x000D_&amp;1#&amp;"Calibri"&amp;10&amp;K000000 Internal Information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61">
    <pageSetUpPr fitToPage="1"/>
  </sheetPr>
  <dimension ref="A1:I27"/>
  <sheetViews>
    <sheetView workbookViewId="0"/>
  </sheetViews>
  <sheetFormatPr defaultColWidth="11.5546875" defaultRowHeight="14.4"/>
  <cols>
    <col min="1" max="1" width="2.5546875" customWidth="1"/>
    <col min="2" max="2" width="25.6640625" customWidth="1"/>
    <col min="3" max="3" width="7.5546875" customWidth="1"/>
    <col min="4" max="9" width="20.33203125" customWidth="1"/>
  </cols>
  <sheetData>
    <row r="1" spans="1:9" ht="10.199999999999999" customHeight="1"/>
    <row r="2" spans="1:9" ht="28.2" customHeight="1">
      <c r="B2" s="794" t="s">
        <v>1579</v>
      </c>
      <c r="C2" s="794"/>
      <c r="D2" s="794"/>
      <c r="E2" s="794"/>
      <c r="F2" s="794"/>
      <c r="G2" s="794"/>
      <c r="H2" s="794"/>
      <c r="I2" s="794"/>
    </row>
    <row r="3" spans="1:9" ht="14.7" customHeight="1">
      <c r="B3" s="53" t="s">
        <v>1493</v>
      </c>
      <c r="C3" s="5"/>
      <c r="D3" s="5"/>
      <c r="E3" s="5"/>
      <c r="F3" s="5"/>
      <c r="G3" s="5"/>
      <c r="H3" s="5"/>
    </row>
    <row r="4" spans="1:9" ht="14.7" customHeight="1">
      <c r="B4" s="792" t="s">
        <v>1494</v>
      </c>
      <c r="C4" s="793"/>
      <c r="D4" s="65"/>
      <c r="E4" s="66"/>
      <c r="F4" s="66"/>
      <c r="G4" s="66"/>
      <c r="H4" s="66"/>
      <c r="I4" s="66"/>
    </row>
    <row r="5" spans="1:9" ht="18.75" customHeight="1">
      <c r="B5" s="17"/>
      <c r="C5" s="17"/>
      <c r="D5" s="18"/>
      <c r="E5" s="18"/>
      <c r="F5" s="18"/>
      <c r="G5" s="18"/>
      <c r="H5" s="18"/>
    </row>
    <row r="6" spans="1:9" ht="45" customHeight="1">
      <c r="D6" s="810" t="s">
        <v>1580</v>
      </c>
      <c r="E6" s="811"/>
      <c r="F6" s="812" t="s">
        <v>1581</v>
      </c>
      <c r="G6" s="814" t="s">
        <v>1582</v>
      </c>
      <c r="H6" s="812" t="s">
        <v>1583</v>
      </c>
      <c r="I6" s="814" t="s">
        <v>1584</v>
      </c>
    </row>
    <row r="7" spans="1:9" ht="45" customHeight="1">
      <c r="B7" s="24" t="s">
        <v>1490</v>
      </c>
      <c r="D7" s="39"/>
      <c r="E7" s="40" t="s">
        <v>1585</v>
      </c>
      <c r="F7" s="813"/>
      <c r="G7" s="815"/>
      <c r="H7" s="813"/>
      <c r="I7" s="815"/>
    </row>
    <row r="8" spans="1:9" s="17" customFormat="1" ht="15" customHeight="1">
      <c r="A8"/>
      <c r="B8" s="61" t="s">
        <v>1495</v>
      </c>
      <c r="C8" s="32" t="s">
        <v>503</v>
      </c>
      <c r="D8" s="38" t="s">
        <v>506</v>
      </c>
      <c r="E8" s="38" t="s">
        <v>527</v>
      </c>
      <c r="F8" s="38" t="s">
        <v>528</v>
      </c>
      <c r="G8" s="38" t="s">
        <v>590</v>
      </c>
      <c r="H8" s="38" t="s">
        <v>592</v>
      </c>
      <c r="I8" s="38" t="s">
        <v>704</v>
      </c>
    </row>
    <row r="9" spans="1:9" s="17" customFormat="1">
      <c r="A9"/>
      <c r="B9" s="58" t="s">
        <v>1496</v>
      </c>
      <c r="C9" s="30" t="s">
        <v>1586</v>
      </c>
      <c r="D9" s="81"/>
      <c r="E9" s="81"/>
      <c r="F9" s="80"/>
      <c r="G9" s="80"/>
      <c r="H9" s="80"/>
      <c r="I9" s="80"/>
    </row>
    <row r="10" spans="1:9">
      <c r="B10" s="59" t="s">
        <v>1497</v>
      </c>
      <c r="C10" s="30" t="s">
        <v>1587</v>
      </c>
      <c r="D10" s="81"/>
      <c r="E10" s="81"/>
      <c r="F10" s="80"/>
      <c r="G10" s="80"/>
      <c r="H10" s="80"/>
      <c r="I10" s="80"/>
    </row>
    <row r="11" spans="1:9">
      <c r="B11" s="59" t="s">
        <v>1498</v>
      </c>
      <c r="C11" s="30" t="s">
        <v>1588</v>
      </c>
      <c r="D11" s="81"/>
      <c r="E11" s="81"/>
      <c r="F11" s="80"/>
      <c r="G11" s="80"/>
      <c r="H11" s="80"/>
      <c r="I11" s="80"/>
    </row>
    <row r="12" spans="1:9">
      <c r="B12" s="58" t="s">
        <v>1499</v>
      </c>
      <c r="C12" s="30" t="s">
        <v>1589</v>
      </c>
      <c r="D12" s="81"/>
      <c r="E12" s="81"/>
      <c r="F12" s="80"/>
      <c r="G12" s="80"/>
      <c r="H12" s="80"/>
      <c r="I12" s="80"/>
    </row>
    <row r="13" spans="1:9">
      <c r="B13" s="58" t="s">
        <v>1500</v>
      </c>
      <c r="C13" s="30" t="s">
        <v>1590</v>
      </c>
      <c r="D13" s="81"/>
      <c r="E13" s="81"/>
      <c r="F13" s="80"/>
      <c r="G13" s="80"/>
      <c r="H13" s="80"/>
      <c r="I13" s="80"/>
    </row>
    <row r="14" spans="1:9">
      <c r="B14" s="58" t="s">
        <v>1501</v>
      </c>
      <c r="C14" s="30" t="s">
        <v>1591</v>
      </c>
      <c r="D14" s="81"/>
      <c r="E14" s="81"/>
      <c r="F14" s="80"/>
      <c r="G14" s="80"/>
      <c r="H14" s="80"/>
      <c r="I14" s="80"/>
    </row>
    <row r="15" spans="1:9">
      <c r="B15" s="58" t="s">
        <v>1502</v>
      </c>
      <c r="C15" s="30" t="s">
        <v>1592</v>
      </c>
      <c r="D15" s="81"/>
      <c r="E15" s="81"/>
      <c r="F15" s="80"/>
      <c r="G15" s="80"/>
      <c r="H15" s="80"/>
      <c r="I15" s="80"/>
    </row>
    <row r="16" spans="1:9">
      <c r="B16" s="59" t="s">
        <v>1503</v>
      </c>
      <c r="C16" s="30" t="s">
        <v>1593</v>
      </c>
      <c r="D16" s="81"/>
      <c r="E16" s="81"/>
      <c r="F16" s="80"/>
      <c r="G16" s="80"/>
      <c r="H16" s="80"/>
      <c r="I16" s="80"/>
    </row>
    <row r="17" spans="2:9">
      <c r="B17" s="59" t="s">
        <v>1504</v>
      </c>
      <c r="C17" s="30" t="s">
        <v>1594</v>
      </c>
      <c r="D17" s="81"/>
      <c r="E17" s="81"/>
      <c r="F17" s="80"/>
      <c r="G17" s="80"/>
      <c r="H17" s="80"/>
      <c r="I17" s="80"/>
    </row>
    <row r="18" spans="2:9">
      <c r="B18" s="58" t="s">
        <v>1505</v>
      </c>
      <c r="C18" s="30" t="s">
        <v>1595</v>
      </c>
      <c r="D18" s="81"/>
      <c r="E18" s="81"/>
      <c r="F18" s="80"/>
      <c r="G18" s="80"/>
      <c r="H18" s="80"/>
      <c r="I18" s="80"/>
    </row>
    <row r="19" spans="2:9">
      <c r="B19" s="59" t="s">
        <v>1506</v>
      </c>
      <c r="C19" s="30" t="s">
        <v>1596</v>
      </c>
      <c r="D19" s="81"/>
      <c r="E19" s="81"/>
      <c r="F19" s="80"/>
      <c r="G19" s="80"/>
      <c r="H19" s="80"/>
      <c r="I19" s="80"/>
    </row>
    <row r="20" spans="2:9">
      <c r="B20" s="59" t="s">
        <v>1507</v>
      </c>
      <c r="C20" s="30" t="s">
        <v>1597</v>
      </c>
      <c r="D20" s="81"/>
      <c r="E20" s="81"/>
      <c r="F20" s="80"/>
      <c r="G20" s="80"/>
      <c r="H20" s="80"/>
      <c r="I20" s="80"/>
    </row>
    <row r="21" spans="2:9">
      <c r="B21" s="58" t="s">
        <v>1508</v>
      </c>
      <c r="C21" s="30" t="s">
        <v>1598</v>
      </c>
      <c r="D21" s="81"/>
      <c r="E21" s="81"/>
      <c r="F21" s="80"/>
      <c r="G21" s="80"/>
      <c r="H21" s="80"/>
      <c r="I21" s="80"/>
    </row>
    <row r="22" spans="2:9">
      <c r="B22" s="59" t="s">
        <v>1509</v>
      </c>
      <c r="C22" s="30" t="s">
        <v>1599</v>
      </c>
      <c r="D22" s="81"/>
      <c r="E22" s="81"/>
      <c r="F22" s="80"/>
      <c r="G22" s="80"/>
      <c r="H22" s="80"/>
      <c r="I22" s="80"/>
    </row>
    <row r="23" spans="2:9">
      <c r="B23" s="60" t="s">
        <v>1510</v>
      </c>
      <c r="C23" s="30" t="s">
        <v>1600</v>
      </c>
      <c r="D23" s="81"/>
      <c r="E23" s="81"/>
      <c r="F23" s="80"/>
      <c r="G23" s="80"/>
      <c r="H23" s="80"/>
      <c r="I23" s="80"/>
    </row>
    <row r="24" spans="2:9">
      <c r="B24" s="59" t="s">
        <v>1511</v>
      </c>
      <c r="C24" s="30" t="s">
        <v>1601</v>
      </c>
      <c r="D24" s="81"/>
      <c r="E24" s="81"/>
      <c r="F24" s="80"/>
      <c r="G24" s="80"/>
      <c r="H24" s="80"/>
      <c r="I24" s="80"/>
    </row>
    <row r="25" spans="2:9">
      <c r="B25" s="58" t="s">
        <v>1512</v>
      </c>
      <c r="C25" s="30" t="s">
        <v>1602</v>
      </c>
      <c r="D25" s="81"/>
      <c r="E25" s="81"/>
      <c r="F25" s="80"/>
      <c r="G25" s="80"/>
      <c r="H25" s="80"/>
      <c r="I25" s="80"/>
    </row>
    <row r="27" spans="2:9">
      <c r="B27" s="47"/>
    </row>
  </sheetData>
  <mergeCells count="7">
    <mergeCell ref="B4:C4"/>
    <mergeCell ref="B2:I2"/>
    <mergeCell ref="D6:E6"/>
    <mergeCell ref="F6:F7"/>
    <mergeCell ref="G6:G7"/>
    <mergeCell ref="H6:H7"/>
    <mergeCell ref="I6:I7"/>
  </mergeCells>
  <phoneticPr fontId="47" type="noConversion"/>
  <pageMargins left="0.70866141732283472" right="0.70866141732283472" top="0.78740157480314965" bottom="0.78740157480314965" header="0.31496062992125984" footer="0.31496062992125984"/>
  <pageSetup paperSize="9" scale="78" orientation="landscape" cellComments="asDisplayed" r:id="rId1"/>
  <headerFooter>
    <oddHeader>&amp;CEN
Annex XXI</oddHeader>
    <oddFooter>&amp;C&amp;"Calibri"&amp;11&amp;K000000&amp;P_x000D_&amp;1#&amp;"Calibri"&amp;10&amp;K000000 Internal Information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4">
    <pageSetUpPr fitToPage="1"/>
  </sheetPr>
  <dimension ref="A1:I27"/>
  <sheetViews>
    <sheetView workbookViewId="0"/>
  </sheetViews>
  <sheetFormatPr defaultColWidth="11.5546875" defaultRowHeight="14.4"/>
  <cols>
    <col min="1" max="1" width="2.5546875" customWidth="1"/>
    <col min="2" max="2" width="25.6640625" customWidth="1"/>
    <col min="3" max="3" width="7.5546875" customWidth="1"/>
    <col min="4" max="9" width="20.33203125" customWidth="1"/>
  </cols>
  <sheetData>
    <row r="1" spans="1:9" ht="10.199999999999999" customHeight="1"/>
    <row r="2" spans="1:9" ht="28.2" customHeight="1">
      <c r="B2" s="794" t="s">
        <v>1603</v>
      </c>
      <c r="C2" s="794"/>
      <c r="D2" s="794"/>
      <c r="E2" s="794"/>
      <c r="F2" s="794"/>
      <c r="G2" s="794"/>
      <c r="H2" s="794"/>
      <c r="I2" s="794"/>
    </row>
    <row r="3" spans="1:9" ht="14.7" customHeight="1">
      <c r="B3" s="53" t="s">
        <v>1493</v>
      </c>
      <c r="C3" s="5"/>
      <c r="D3" s="5"/>
      <c r="E3" s="5"/>
      <c r="F3" s="5"/>
      <c r="G3" s="5"/>
      <c r="H3" s="5"/>
    </row>
    <row r="4" spans="1:9" ht="14.7" customHeight="1">
      <c r="B4" s="792" t="s">
        <v>1494</v>
      </c>
      <c r="C4" s="793"/>
      <c r="D4" s="65"/>
      <c r="E4" s="66"/>
      <c r="F4" s="66"/>
      <c r="G4" s="66"/>
      <c r="H4" s="66"/>
      <c r="I4" s="66"/>
    </row>
    <row r="5" spans="1:9" ht="18.75" customHeight="1">
      <c r="B5" s="17"/>
      <c r="C5" s="17"/>
      <c r="D5" s="18"/>
      <c r="E5" s="18"/>
      <c r="F5" s="18"/>
      <c r="G5" s="18"/>
      <c r="H5" s="18"/>
    </row>
    <row r="6" spans="1:9" ht="45" customHeight="1">
      <c r="D6" s="810" t="s">
        <v>1580</v>
      </c>
      <c r="E6" s="811"/>
      <c r="F6" s="812" t="s">
        <v>1581</v>
      </c>
      <c r="G6" s="814" t="s">
        <v>1582</v>
      </c>
      <c r="H6" s="812" t="s">
        <v>1583</v>
      </c>
      <c r="I6" s="814" t="s">
        <v>1584</v>
      </c>
    </row>
    <row r="7" spans="1:9" ht="45" customHeight="1">
      <c r="B7" s="24" t="s">
        <v>1514</v>
      </c>
      <c r="D7" s="39"/>
      <c r="E7" s="40" t="s">
        <v>1585</v>
      </c>
      <c r="F7" s="813"/>
      <c r="G7" s="815"/>
      <c r="H7" s="813"/>
      <c r="I7" s="815"/>
    </row>
    <row r="8" spans="1:9" s="17" customFormat="1" ht="15" customHeight="1">
      <c r="A8"/>
      <c r="B8" s="61" t="s">
        <v>1495</v>
      </c>
      <c r="C8" s="32" t="s">
        <v>503</v>
      </c>
      <c r="D8" s="38" t="s">
        <v>506</v>
      </c>
      <c r="E8" s="38" t="s">
        <v>527</v>
      </c>
      <c r="F8" s="38" t="s">
        <v>528</v>
      </c>
      <c r="G8" s="38" t="s">
        <v>590</v>
      </c>
      <c r="H8" s="38" t="s">
        <v>592</v>
      </c>
      <c r="I8" s="38" t="s">
        <v>704</v>
      </c>
    </row>
    <row r="9" spans="1:9" s="17" customFormat="1">
      <c r="A9"/>
      <c r="B9" s="58" t="s">
        <v>1496</v>
      </c>
      <c r="C9" s="30" t="s">
        <v>1604</v>
      </c>
      <c r="D9" s="81"/>
      <c r="E9" s="81"/>
      <c r="F9" s="80"/>
      <c r="G9" s="80"/>
      <c r="H9" s="80"/>
      <c r="I9" s="80"/>
    </row>
    <row r="10" spans="1:9">
      <c r="B10" s="59" t="s">
        <v>1497</v>
      </c>
      <c r="C10" s="30" t="s">
        <v>1605</v>
      </c>
      <c r="D10" s="81"/>
      <c r="E10" s="81"/>
      <c r="F10" s="80"/>
      <c r="G10" s="80"/>
      <c r="H10" s="80"/>
      <c r="I10" s="80"/>
    </row>
    <row r="11" spans="1:9">
      <c r="B11" s="59" t="s">
        <v>1498</v>
      </c>
      <c r="C11" s="30" t="s">
        <v>1606</v>
      </c>
      <c r="D11" s="81"/>
      <c r="E11" s="81"/>
      <c r="F11" s="80"/>
      <c r="G11" s="80"/>
      <c r="H11" s="80"/>
      <c r="I11" s="80"/>
    </row>
    <row r="12" spans="1:9">
      <c r="B12" s="58" t="s">
        <v>1499</v>
      </c>
      <c r="C12" s="30" t="s">
        <v>1607</v>
      </c>
      <c r="D12" s="81"/>
      <c r="E12" s="81"/>
      <c r="F12" s="80"/>
      <c r="G12" s="80"/>
      <c r="H12" s="80"/>
      <c r="I12" s="80"/>
    </row>
    <row r="13" spans="1:9">
      <c r="B13" s="58" t="s">
        <v>1500</v>
      </c>
      <c r="C13" s="30" t="s">
        <v>1608</v>
      </c>
      <c r="D13" s="81"/>
      <c r="E13" s="81"/>
      <c r="F13" s="80"/>
      <c r="G13" s="80"/>
      <c r="H13" s="80"/>
      <c r="I13" s="80"/>
    </row>
    <row r="14" spans="1:9">
      <c r="B14" s="58" t="s">
        <v>1501</v>
      </c>
      <c r="C14" s="30" t="s">
        <v>1609</v>
      </c>
      <c r="D14" s="81"/>
      <c r="E14" s="81"/>
      <c r="F14" s="80"/>
      <c r="G14" s="80"/>
      <c r="H14" s="80"/>
      <c r="I14" s="80"/>
    </row>
    <row r="15" spans="1:9">
      <c r="B15" s="58" t="s">
        <v>1502</v>
      </c>
      <c r="C15" s="30" t="s">
        <v>1610</v>
      </c>
      <c r="D15" s="81"/>
      <c r="E15" s="81"/>
      <c r="F15" s="80"/>
      <c r="G15" s="80"/>
      <c r="H15" s="80"/>
      <c r="I15" s="80"/>
    </row>
    <row r="16" spans="1:9">
      <c r="B16" s="59" t="s">
        <v>1503</v>
      </c>
      <c r="C16" s="30" t="s">
        <v>1611</v>
      </c>
      <c r="D16" s="81"/>
      <c r="E16" s="81"/>
      <c r="F16" s="80"/>
      <c r="G16" s="80"/>
      <c r="H16" s="80"/>
      <c r="I16" s="80"/>
    </row>
    <row r="17" spans="2:9">
      <c r="B17" s="59" t="s">
        <v>1504</v>
      </c>
      <c r="C17" s="30" t="s">
        <v>1612</v>
      </c>
      <c r="D17" s="81"/>
      <c r="E17" s="81"/>
      <c r="F17" s="80"/>
      <c r="G17" s="80"/>
      <c r="H17" s="80"/>
      <c r="I17" s="80"/>
    </row>
    <row r="18" spans="2:9">
      <c r="B18" s="58" t="s">
        <v>1505</v>
      </c>
      <c r="C18" s="30" t="s">
        <v>1613</v>
      </c>
      <c r="D18" s="81"/>
      <c r="E18" s="81"/>
      <c r="F18" s="80"/>
      <c r="G18" s="80"/>
      <c r="H18" s="80"/>
      <c r="I18" s="80"/>
    </row>
    <row r="19" spans="2:9">
      <c r="B19" s="59" t="s">
        <v>1506</v>
      </c>
      <c r="C19" s="30" t="s">
        <v>1614</v>
      </c>
      <c r="D19" s="81"/>
      <c r="E19" s="81"/>
      <c r="F19" s="80"/>
      <c r="G19" s="80"/>
      <c r="H19" s="80"/>
      <c r="I19" s="80"/>
    </row>
    <row r="20" spans="2:9">
      <c r="B20" s="59" t="s">
        <v>1507</v>
      </c>
      <c r="C20" s="30" t="s">
        <v>1615</v>
      </c>
      <c r="D20" s="81"/>
      <c r="E20" s="81"/>
      <c r="F20" s="80"/>
      <c r="G20" s="80"/>
      <c r="H20" s="80"/>
      <c r="I20" s="80"/>
    </row>
    <row r="21" spans="2:9">
      <c r="B21" s="58" t="s">
        <v>1508</v>
      </c>
      <c r="C21" s="30" t="s">
        <v>1616</v>
      </c>
      <c r="D21" s="81"/>
      <c r="E21" s="81"/>
      <c r="F21" s="80"/>
      <c r="G21" s="80"/>
      <c r="H21" s="80"/>
      <c r="I21" s="80"/>
    </row>
    <row r="22" spans="2:9">
      <c r="B22" s="59" t="s">
        <v>1509</v>
      </c>
      <c r="C22" s="30" t="s">
        <v>1617</v>
      </c>
      <c r="D22" s="81"/>
      <c r="E22" s="81"/>
      <c r="F22" s="80"/>
      <c r="G22" s="80"/>
      <c r="H22" s="80"/>
      <c r="I22" s="80"/>
    </row>
    <row r="23" spans="2:9">
      <c r="B23" s="60" t="s">
        <v>1510</v>
      </c>
      <c r="C23" s="30" t="s">
        <v>1618</v>
      </c>
      <c r="D23" s="81"/>
      <c r="E23" s="81"/>
      <c r="F23" s="80"/>
      <c r="G23" s="80"/>
      <c r="H23" s="80"/>
      <c r="I23" s="80"/>
    </row>
    <row r="24" spans="2:9">
      <c r="B24" s="59" t="s">
        <v>1511</v>
      </c>
      <c r="C24" s="30" t="s">
        <v>1619</v>
      </c>
      <c r="D24" s="81"/>
      <c r="E24" s="81"/>
      <c r="F24" s="80"/>
      <c r="G24" s="80"/>
      <c r="H24" s="80"/>
      <c r="I24" s="80"/>
    </row>
    <row r="25" spans="2:9">
      <c r="B25" s="58" t="s">
        <v>1512</v>
      </c>
      <c r="C25" s="30" t="s">
        <v>1620</v>
      </c>
      <c r="D25" s="81"/>
      <c r="E25" s="81"/>
      <c r="F25" s="80"/>
      <c r="G25" s="80"/>
      <c r="H25" s="80"/>
      <c r="I25" s="80"/>
    </row>
    <row r="27" spans="2:9">
      <c r="B27" s="47"/>
    </row>
  </sheetData>
  <mergeCells count="7">
    <mergeCell ref="B2:I2"/>
    <mergeCell ref="B4:C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8" orientation="landscape" cellComments="asDisplayed" r:id="rId1"/>
  <headerFooter>
    <oddHeader>&amp;CEN
Annex XXI</oddHeader>
    <oddFooter>&amp;C&amp;"Calibri"&amp;11&amp;K000000&amp;P_x000D_&amp;1#&amp;"Calibri"&amp;10&amp;K000000 Internal Information</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31"/>
  <dimension ref="A1:U28"/>
  <sheetViews>
    <sheetView workbookViewId="0"/>
  </sheetViews>
  <sheetFormatPr defaultColWidth="9.33203125" defaultRowHeight="14.4"/>
  <cols>
    <col min="1" max="1" width="2.5546875" customWidth="1"/>
    <col min="2" max="2" width="4.44140625" customWidth="1"/>
    <col min="3" max="3" width="29.33203125" customWidth="1"/>
    <col min="4" max="4" width="7.5546875" customWidth="1"/>
    <col min="5" max="11" width="16.5546875" customWidth="1"/>
  </cols>
  <sheetData>
    <row r="1" spans="1:14" ht="10.199999999999999" customHeight="1"/>
    <row r="2" spans="1:14" ht="28.2" customHeight="1">
      <c r="A2" s="26"/>
      <c r="B2" s="794" t="s">
        <v>1621</v>
      </c>
      <c r="C2" s="794"/>
      <c r="D2" s="794"/>
      <c r="E2" s="794"/>
      <c r="F2" s="794"/>
      <c r="G2" s="794"/>
      <c r="H2" s="794"/>
      <c r="I2" s="794"/>
      <c r="J2" s="794"/>
      <c r="K2" s="794"/>
    </row>
    <row r="3" spans="1:14" ht="14.7" customHeight="1">
      <c r="B3" s="53" t="s">
        <v>1493</v>
      </c>
      <c r="C3" s="27"/>
      <c r="D3" s="27"/>
      <c r="E3" s="28"/>
      <c r="F3" s="27"/>
      <c r="G3" s="27"/>
      <c r="H3" s="27"/>
      <c r="I3" s="27"/>
      <c r="J3" s="27"/>
      <c r="K3" s="27"/>
      <c r="N3" s="14"/>
    </row>
    <row r="4" spans="1:14">
      <c r="C4" s="816" t="s">
        <v>1494</v>
      </c>
      <c r="D4" s="816"/>
      <c r="E4" s="68"/>
      <c r="F4" s="69"/>
      <c r="G4" s="69"/>
      <c r="H4" s="69"/>
      <c r="I4" s="69"/>
      <c r="J4" s="69"/>
      <c r="K4" s="70"/>
    </row>
    <row r="5" spans="1:14">
      <c r="B5" s="87"/>
      <c r="C5" s="27"/>
    </row>
    <row r="6" spans="1:14" ht="43.2">
      <c r="E6" s="57" t="s">
        <v>1533</v>
      </c>
      <c r="F6" s="56" t="s">
        <v>1442</v>
      </c>
      <c r="G6" s="56" t="s">
        <v>1443</v>
      </c>
      <c r="H6" s="56" t="s">
        <v>1444</v>
      </c>
      <c r="I6" s="56" t="s">
        <v>1445</v>
      </c>
      <c r="J6" s="56" t="s">
        <v>1534</v>
      </c>
      <c r="K6" s="56" t="s">
        <v>1622</v>
      </c>
    </row>
    <row r="7" spans="1:14">
      <c r="C7" s="47" t="s">
        <v>1623</v>
      </c>
      <c r="D7" s="32" t="s">
        <v>503</v>
      </c>
      <c r="E7" s="29" t="s">
        <v>504</v>
      </c>
      <c r="F7" s="29" t="s">
        <v>505</v>
      </c>
      <c r="G7" s="29" t="s">
        <v>506</v>
      </c>
      <c r="H7" s="29" t="s">
        <v>527</v>
      </c>
      <c r="I7" s="29" t="s">
        <v>528</v>
      </c>
      <c r="J7" s="29" t="s">
        <v>590</v>
      </c>
      <c r="K7" s="29" t="s">
        <v>592</v>
      </c>
    </row>
    <row r="8" spans="1:14" ht="15" customHeight="1">
      <c r="B8" s="48"/>
      <c r="C8" s="54" t="s">
        <v>1496</v>
      </c>
      <c r="D8" s="45">
        <v>1</v>
      </c>
      <c r="E8" s="81"/>
      <c r="F8" s="80"/>
      <c r="G8" s="81"/>
      <c r="H8" s="80"/>
      <c r="I8" s="81"/>
      <c r="J8" s="81"/>
      <c r="K8" s="81"/>
    </row>
    <row r="9" spans="1:14" ht="15" customHeight="1">
      <c r="B9" s="48"/>
      <c r="C9" s="54" t="s">
        <v>1499</v>
      </c>
      <c r="D9" s="45">
        <v>2</v>
      </c>
      <c r="E9" s="81"/>
      <c r="F9" s="80"/>
      <c r="G9" s="81"/>
      <c r="H9" s="80"/>
      <c r="I9" s="81"/>
      <c r="J9" s="81"/>
      <c r="K9" s="81"/>
    </row>
    <row r="10" spans="1:14" ht="15" customHeight="1">
      <c r="B10" s="48"/>
      <c r="C10" s="54" t="s">
        <v>1500</v>
      </c>
      <c r="D10" s="45">
        <v>3</v>
      </c>
      <c r="E10" s="81"/>
      <c r="F10" s="80"/>
      <c r="G10" s="81"/>
      <c r="H10" s="80"/>
      <c r="I10" s="81"/>
      <c r="J10" s="81"/>
      <c r="K10" s="81"/>
    </row>
    <row r="11" spans="1:14" ht="15" customHeight="1">
      <c r="B11" s="48"/>
      <c r="C11" s="54" t="s">
        <v>1501</v>
      </c>
      <c r="D11" s="45">
        <v>4</v>
      </c>
      <c r="E11" s="81"/>
      <c r="F11" s="80"/>
      <c r="G11" s="81"/>
      <c r="H11" s="80"/>
      <c r="I11" s="81"/>
      <c r="J11" s="81"/>
      <c r="K11" s="81"/>
    </row>
    <row r="12" spans="1:14" ht="15" customHeight="1">
      <c r="B12" s="48"/>
      <c r="C12" s="54" t="s">
        <v>1502</v>
      </c>
      <c r="D12" s="45">
        <v>5</v>
      </c>
      <c r="E12" s="81"/>
      <c r="F12" s="80"/>
      <c r="G12" s="81"/>
      <c r="H12" s="80"/>
      <c r="I12" s="81"/>
      <c r="J12" s="81"/>
      <c r="K12" s="81"/>
    </row>
    <row r="13" spans="1:14" ht="15" customHeight="1">
      <c r="B13" s="48"/>
      <c r="C13" s="54" t="s">
        <v>1505</v>
      </c>
      <c r="D13" s="45">
        <v>6</v>
      </c>
      <c r="E13" s="81"/>
      <c r="F13" s="80"/>
      <c r="G13" s="81"/>
      <c r="H13" s="80"/>
      <c r="I13" s="81"/>
      <c r="J13" s="81"/>
      <c r="K13" s="81"/>
    </row>
    <row r="14" spans="1:14" ht="15" customHeight="1">
      <c r="B14" s="48"/>
      <c r="C14" s="54" t="s">
        <v>1508</v>
      </c>
      <c r="D14" s="45">
        <v>7</v>
      </c>
      <c r="E14" s="81"/>
      <c r="F14" s="80"/>
      <c r="G14" s="81"/>
      <c r="H14" s="80"/>
      <c r="I14" s="81"/>
      <c r="J14" s="81"/>
      <c r="K14" s="81"/>
    </row>
    <row r="15" spans="1:14" ht="15" customHeight="1">
      <c r="B15" s="48"/>
      <c r="C15" s="54" t="s">
        <v>1512</v>
      </c>
      <c r="D15" s="45">
        <v>8</v>
      </c>
      <c r="E15" s="81"/>
      <c r="F15" s="80"/>
      <c r="G15" s="81"/>
      <c r="H15" s="80"/>
      <c r="I15" s="81"/>
      <c r="J15" s="81"/>
      <c r="K15" s="81"/>
    </row>
    <row r="16" spans="1:14" ht="15" customHeight="1">
      <c r="B16" s="63" t="s">
        <v>1624</v>
      </c>
      <c r="C16" s="62"/>
      <c r="D16" s="45" t="s">
        <v>1625</v>
      </c>
      <c r="E16" s="81"/>
      <c r="F16" s="80"/>
      <c r="G16" s="81"/>
      <c r="H16" s="80"/>
      <c r="I16" s="81"/>
      <c r="J16" s="81"/>
      <c r="K16" s="81"/>
    </row>
    <row r="18" spans="2:21">
      <c r="B18" s="52"/>
    </row>
    <row r="27" spans="2:21" ht="23.4">
      <c r="P27" s="13"/>
      <c r="Q27" s="16"/>
      <c r="R27" s="16"/>
      <c r="S27" s="16"/>
      <c r="T27" s="16"/>
      <c r="U27" s="16"/>
    </row>
    <row r="28" spans="2:21">
      <c r="P28" s="14"/>
    </row>
  </sheetData>
  <mergeCells count="2">
    <mergeCell ref="C4:D4"/>
    <mergeCell ref="B2:K2"/>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Internal Information</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45"/>
  <dimension ref="A1:U28"/>
  <sheetViews>
    <sheetView workbookViewId="0"/>
  </sheetViews>
  <sheetFormatPr defaultColWidth="9.33203125" defaultRowHeight="14.4"/>
  <cols>
    <col min="1" max="1" width="2.5546875" customWidth="1"/>
    <col min="2" max="2" width="4.44140625" customWidth="1"/>
    <col min="3" max="3" width="29.33203125" customWidth="1"/>
    <col min="4" max="4" width="7.5546875" customWidth="1"/>
    <col min="5" max="11" width="16.5546875" customWidth="1"/>
  </cols>
  <sheetData>
    <row r="1" spans="1:14" ht="10.199999999999999" customHeight="1"/>
    <row r="2" spans="1:14" ht="28.2" customHeight="1">
      <c r="A2" s="26"/>
      <c r="B2" s="794" t="s">
        <v>1626</v>
      </c>
      <c r="C2" s="794"/>
      <c r="D2" s="794"/>
      <c r="E2" s="794"/>
      <c r="F2" s="794"/>
      <c r="G2" s="794"/>
      <c r="H2" s="794"/>
      <c r="I2" s="794"/>
      <c r="J2" s="794"/>
      <c r="K2" s="794"/>
    </row>
    <row r="3" spans="1:14" ht="14.7" customHeight="1">
      <c r="B3" s="53" t="s">
        <v>1493</v>
      </c>
      <c r="C3" s="27"/>
      <c r="D3" s="27"/>
      <c r="E3" s="28"/>
      <c r="F3" s="27"/>
      <c r="G3" s="27"/>
      <c r="H3" s="27"/>
      <c r="I3" s="27"/>
      <c r="J3" s="27"/>
      <c r="K3" s="27"/>
      <c r="N3" s="14"/>
    </row>
    <row r="4" spans="1:14">
      <c r="C4" s="816" t="s">
        <v>1494</v>
      </c>
      <c r="D4" s="816"/>
      <c r="E4" s="68"/>
      <c r="F4" s="69"/>
      <c r="G4" s="69"/>
      <c r="H4" s="69"/>
      <c r="I4" s="69"/>
      <c r="J4" s="69"/>
      <c r="K4" s="70"/>
    </row>
    <row r="5" spans="1:14">
      <c r="B5" s="87"/>
      <c r="C5" s="27"/>
    </row>
    <row r="6" spans="1:14" ht="43.2">
      <c r="E6" s="57" t="s">
        <v>1533</v>
      </c>
      <c r="F6" s="56" t="s">
        <v>1442</v>
      </c>
      <c r="G6" s="56" t="s">
        <v>1443</v>
      </c>
      <c r="H6" s="56" t="s">
        <v>1444</v>
      </c>
      <c r="I6" s="56" t="s">
        <v>1445</v>
      </c>
      <c r="J6" s="56" t="s">
        <v>1534</v>
      </c>
      <c r="K6" s="56" t="s">
        <v>1622</v>
      </c>
    </row>
    <row r="7" spans="1:14">
      <c r="C7" s="47" t="s">
        <v>1623</v>
      </c>
      <c r="D7" s="32" t="s">
        <v>503</v>
      </c>
      <c r="E7" s="29" t="s">
        <v>504</v>
      </c>
      <c r="F7" s="29" t="s">
        <v>505</v>
      </c>
      <c r="G7" s="29" t="s">
        <v>506</v>
      </c>
      <c r="H7" s="29" t="s">
        <v>527</v>
      </c>
      <c r="I7" s="29" t="s">
        <v>528</v>
      </c>
      <c r="J7" s="29" t="s">
        <v>590</v>
      </c>
      <c r="K7" s="29" t="s">
        <v>592</v>
      </c>
    </row>
    <row r="8" spans="1:14" ht="15" customHeight="1">
      <c r="B8" s="48"/>
      <c r="C8" s="54" t="s">
        <v>1496</v>
      </c>
      <c r="D8" s="45">
        <v>1</v>
      </c>
      <c r="E8" s="81"/>
      <c r="F8" s="80"/>
      <c r="G8" s="81"/>
      <c r="H8" s="80"/>
      <c r="I8" s="81"/>
      <c r="J8" s="81"/>
      <c r="K8" s="81"/>
    </row>
    <row r="9" spans="1:14" ht="15" customHeight="1">
      <c r="B9" s="48"/>
      <c r="C9" s="54" t="s">
        <v>1499</v>
      </c>
      <c r="D9" s="45">
        <v>2</v>
      </c>
      <c r="E9" s="81"/>
      <c r="F9" s="80"/>
      <c r="G9" s="81"/>
      <c r="H9" s="80"/>
      <c r="I9" s="81"/>
      <c r="J9" s="81"/>
      <c r="K9" s="81"/>
    </row>
    <row r="10" spans="1:14" ht="15" customHeight="1">
      <c r="B10" s="48"/>
      <c r="C10" s="54" t="s">
        <v>1500</v>
      </c>
      <c r="D10" s="45">
        <v>3</v>
      </c>
      <c r="E10" s="81"/>
      <c r="F10" s="80"/>
      <c r="G10" s="81"/>
      <c r="H10" s="80"/>
      <c r="I10" s="81"/>
      <c r="J10" s="81"/>
      <c r="K10" s="81"/>
    </row>
    <row r="11" spans="1:14" ht="15" customHeight="1">
      <c r="B11" s="48"/>
      <c r="C11" s="54" t="s">
        <v>1501</v>
      </c>
      <c r="D11" s="45">
        <v>4</v>
      </c>
      <c r="E11" s="81"/>
      <c r="F11" s="80"/>
      <c r="G11" s="81"/>
      <c r="H11" s="80"/>
      <c r="I11" s="81"/>
      <c r="J11" s="81"/>
      <c r="K11" s="81"/>
    </row>
    <row r="12" spans="1:14" ht="15" customHeight="1">
      <c r="B12" s="48"/>
      <c r="C12" s="54" t="s">
        <v>1502</v>
      </c>
      <c r="D12" s="45">
        <v>5</v>
      </c>
      <c r="E12" s="81"/>
      <c r="F12" s="80"/>
      <c r="G12" s="81"/>
      <c r="H12" s="80"/>
      <c r="I12" s="81"/>
      <c r="J12" s="81"/>
      <c r="K12" s="81"/>
    </row>
    <row r="13" spans="1:14" ht="15" customHeight="1">
      <c r="B13" s="48"/>
      <c r="C13" s="54" t="s">
        <v>1505</v>
      </c>
      <c r="D13" s="45">
        <v>6</v>
      </c>
      <c r="E13" s="81"/>
      <c r="F13" s="80"/>
      <c r="G13" s="81"/>
      <c r="H13" s="80"/>
      <c r="I13" s="81"/>
      <c r="J13" s="81"/>
      <c r="K13" s="81"/>
    </row>
    <row r="14" spans="1:14" ht="15" customHeight="1">
      <c r="B14" s="48"/>
      <c r="C14" s="54" t="s">
        <v>1508</v>
      </c>
      <c r="D14" s="45">
        <v>7</v>
      </c>
      <c r="E14" s="81"/>
      <c r="F14" s="80"/>
      <c r="G14" s="81"/>
      <c r="H14" s="80"/>
      <c r="I14" s="81"/>
      <c r="J14" s="81"/>
      <c r="K14" s="81"/>
    </row>
    <row r="15" spans="1:14" ht="15" customHeight="1">
      <c r="B15" s="48"/>
      <c r="C15" s="54" t="s">
        <v>1512</v>
      </c>
      <c r="D15" s="45">
        <v>8</v>
      </c>
      <c r="E15" s="81"/>
      <c r="F15" s="80"/>
      <c r="G15" s="81"/>
      <c r="H15" s="80"/>
      <c r="I15" s="81"/>
      <c r="J15" s="81"/>
      <c r="K15" s="81"/>
    </row>
    <row r="16" spans="1:14" ht="15" customHeight="1">
      <c r="B16" s="63" t="s">
        <v>1624</v>
      </c>
      <c r="C16" s="62"/>
      <c r="D16" s="45" t="s">
        <v>1625</v>
      </c>
      <c r="E16" s="81"/>
      <c r="F16" s="80"/>
      <c r="G16" s="81"/>
      <c r="H16" s="80"/>
      <c r="I16" s="81"/>
      <c r="J16" s="81"/>
      <c r="K16" s="81"/>
    </row>
    <row r="18" spans="2:21">
      <c r="B18" s="52"/>
    </row>
    <row r="27" spans="2:21" ht="23.4">
      <c r="P27" s="13"/>
      <c r="Q27" s="16"/>
      <c r="R27" s="16"/>
      <c r="S27" s="16"/>
      <c r="T27" s="16"/>
      <c r="U27" s="16"/>
    </row>
    <row r="28" spans="2:21">
      <c r="P28" s="14"/>
    </row>
  </sheetData>
  <mergeCells count="2">
    <mergeCell ref="B2:K2"/>
    <mergeCell ref="C4:D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Internal Information</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514CD-6655-445F-9622-84E957A28BE7}">
  <sheetPr>
    <tabColor rgb="FFFFFFFF"/>
    <pageSetUpPr fitToPage="1"/>
  </sheetPr>
  <dimension ref="A1:D8"/>
  <sheetViews>
    <sheetView showRowColHeaders="0" workbookViewId="0">
      <selection activeCell="B18" sqref="B18"/>
    </sheetView>
  </sheetViews>
  <sheetFormatPr defaultColWidth="9.33203125" defaultRowHeight="14.4"/>
  <cols>
    <col min="1" max="1" width="2.5546875" style="346" customWidth="1"/>
    <col min="2" max="2" width="41" style="346" customWidth="1"/>
    <col min="3" max="3" width="7.5546875" style="346" customWidth="1"/>
    <col min="4" max="4" width="72.88671875" style="346" customWidth="1"/>
    <col min="5" max="16384" width="9.33203125" style="346"/>
  </cols>
  <sheetData>
    <row r="1" spans="1:4" ht="10.199999999999999" customHeight="1">
      <c r="C1" s="370"/>
    </row>
    <row r="2" spans="1:4" ht="28.2" customHeight="1">
      <c r="A2" s="370"/>
      <c r="B2" s="715" t="s">
        <v>2630</v>
      </c>
      <c r="C2" s="716"/>
      <c r="D2" s="716"/>
    </row>
    <row r="3" spans="1:4" ht="14.7" customHeight="1">
      <c r="A3" s="371"/>
      <c r="B3" s="388"/>
      <c r="C3" s="371"/>
      <c r="D3" s="371"/>
    </row>
    <row r="4" spans="1:4" ht="20.100000000000001" customHeight="1">
      <c r="A4" s="371"/>
      <c r="B4" s="433"/>
    </row>
    <row r="5" spans="1:4">
      <c r="A5" s="371"/>
      <c r="B5" s="560"/>
      <c r="C5" s="630"/>
      <c r="D5" s="315" t="s">
        <v>2629</v>
      </c>
    </row>
    <row r="6" spans="1:4">
      <c r="A6" s="371"/>
      <c r="B6" s="631"/>
      <c r="C6" s="520" t="s">
        <v>503</v>
      </c>
      <c r="D6" s="520" t="s">
        <v>584</v>
      </c>
    </row>
    <row r="7" spans="1:4">
      <c r="B7" s="315" t="s">
        <v>2631</v>
      </c>
      <c r="C7" s="520" t="s">
        <v>504</v>
      </c>
      <c r="D7" s="22" t="s">
        <v>2634</v>
      </c>
    </row>
    <row r="8" spans="1:4" ht="28.8">
      <c r="B8" s="315" t="s">
        <v>2632</v>
      </c>
      <c r="C8" s="520" t="s">
        <v>505</v>
      </c>
      <c r="D8" s="22" t="s">
        <v>2633</v>
      </c>
    </row>
  </sheetData>
  <mergeCells count="1">
    <mergeCell ref="B2:D2"/>
  </mergeCells>
  <pageMargins left="0.70866141732283472" right="0.70866141732283472" top="0.74803149606299213" bottom="0.74803149606299213" header="0.31496062992125984" footer="0.31496062992125984"/>
  <pageSetup paperSize="9" scale="97" orientation="landscape" r:id="rId1"/>
  <headerFooter>
    <oddHeader>&amp;CEN 
Annex XXV</oddHeader>
    <oddFooter>&amp;C&amp;"Calibri"&amp;11&amp;K000000&amp;P_x000D_&amp;1#&amp;"Calibri"&amp;10&amp;K000000 Internal Information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8180C-B60A-4474-855E-8E3C5BF77F0B}">
  <sheetPr>
    <tabColor rgb="FFFFFFFF"/>
    <pageSetUpPr fitToPage="1"/>
  </sheetPr>
  <dimension ref="A1:E9"/>
  <sheetViews>
    <sheetView showRowColHeaders="0" workbookViewId="0">
      <selection activeCell="B18" sqref="B18"/>
    </sheetView>
  </sheetViews>
  <sheetFormatPr defaultColWidth="9.33203125" defaultRowHeight="14.4"/>
  <cols>
    <col min="1" max="1" width="2.5546875" style="346" customWidth="1"/>
    <col min="2" max="2" width="41" style="346" customWidth="1"/>
    <col min="3" max="3" width="7.5546875" style="346" customWidth="1"/>
    <col min="4" max="4" width="24.109375" style="346" customWidth="1"/>
    <col min="5" max="5" width="43.6640625" style="346" customWidth="1"/>
    <col min="6" max="16384" width="9.33203125" style="346"/>
  </cols>
  <sheetData>
    <row r="1" spans="1:5" ht="10.199999999999999" customHeight="1">
      <c r="C1" s="370"/>
    </row>
    <row r="2" spans="1:5" ht="28.2" customHeight="1">
      <c r="A2" s="370"/>
      <c r="B2" s="737" t="s">
        <v>2639</v>
      </c>
      <c r="C2" s="738"/>
      <c r="D2" s="738"/>
      <c r="E2" s="738"/>
    </row>
    <row r="3" spans="1:5" ht="14.7" customHeight="1">
      <c r="A3" s="371"/>
      <c r="B3" s="388"/>
      <c r="C3" s="371"/>
      <c r="D3" s="371"/>
    </row>
    <row r="4" spans="1:5" ht="20.100000000000001" customHeight="1">
      <c r="A4" s="371"/>
      <c r="B4" s="433"/>
    </row>
    <row r="5" spans="1:5" ht="28.8">
      <c r="A5" s="371"/>
      <c r="B5" s="560"/>
      <c r="C5" s="630"/>
      <c r="D5" s="315" t="s">
        <v>2635</v>
      </c>
      <c r="E5" s="315" t="s">
        <v>2602</v>
      </c>
    </row>
    <row r="6" spans="1:5">
      <c r="A6" s="371"/>
      <c r="B6" s="566"/>
      <c r="C6" s="520" t="s">
        <v>503</v>
      </c>
      <c r="D6" s="520" t="s">
        <v>504</v>
      </c>
      <c r="E6" s="520" t="s">
        <v>505</v>
      </c>
    </row>
    <row r="7" spans="1:5">
      <c r="B7" s="632" t="s">
        <v>2636</v>
      </c>
      <c r="C7" s="520">
        <v>1</v>
      </c>
      <c r="D7" s="81"/>
      <c r="E7" s="556"/>
    </row>
    <row r="8" spans="1:5">
      <c r="B8" s="632" t="s">
        <v>2637</v>
      </c>
      <c r="C8" s="520">
        <v>2</v>
      </c>
      <c r="D8" s="81"/>
      <c r="E8" s="556"/>
    </row>
    <row r="9" spans="1:5">
      <c r="B9" s="632" t="s">
        <v>2638</v>
      </c>
      <c r="C9" s="520">
        <v>3</v>
      </c>
      <c r="D9" s="556"/>
      <c r="E9" s="81">
        <v>5700331.1900000004</v>
      </c>
    </row>
  </sheetData>
  <mergeCells count="1">
    <mergeCell ref="B2:E2"/>
  </mergeCells>
  <pageMargins left="0.70866141732283472" right="0.70866141732283472" top="0.74803149606299213" bottom="0.74803149606299213" header="0.31496062992125984" footer="0.31496062992125984"/>
  <pageSetup paperSize="9" scale="97" orientation="landscape" r:id="rId1"/>
  <headerFooter>
    <oddHeader>&amp;CEN 
Annex XXV</oddHeader>
    <oddFooter>&amp;C&amp;"Calibri"&amp;11&amp;K000000&amp;P_x000D_&amp;1#&amp;"Calibri"&amp;10&amp;K000000 Internal Information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7">
    <tabColor rgb="FFFFFFFF"/>
    <pageSetUpPr fitToPage="1"/>
  </sheetPr>
  <dimension ref="B1:D12"/>
  <sheetViews>
    <sheetView showRowColHeaders="0" workbookViewId="0">
      <selection activeCell="B18" sqref="B18"/>
    </sheetView>
  </sheetViews>
  <sheetFormatPr defaultColWidth="9.33203125" defaultRowHeight="14.4"/>
  <cols>
    <col min="1" max="1" width="2.5546875" style="342" customWidth="1"/>
    <col min="2" max="2" width="33.33203125" style="342" bestFit="1" customWidth="1"/>
    <col min="3" max="3" width="4.5546875" style="342" bestFit="1" customWidth="1"/>
    <col min="4" max="4" width="64.44140625" style="342" customWidth="1"/>
    <col min="5" max="16384" width="9.33203125" style="342"/>
  </cols>
  <sheetData>
    <row r="1" spans="2:4" ht="10.199999999999999" customHeight="1"/>
    <row r="2" spans="2:4" ht="28.2" customHeight="1">
      <c r="B2" s="715" t="s">
        <v>582</v>
      </c>
      <c r="C2" s="716"/>
      <c r="D2" s="716"/>
    </row>
    <row r="3" spans="2:4" ht="14.7" customHeight="1">
      <c r="B3" s="388"/>
      <c r="C3" s="388"/>
    </row>
    <row r="4" spans="2:4">
      <c r="B4"/>
      <c r="D4" s="302" t="s">
        <v>583</v>
      </c>
    </row>
    <row r="5" spans="2:4">
      <c r="C5" s="245" t="s">
        <v>503</v>
      </c>
      <c r="D5" s="184" t="s">
        <v>584</v>
      </c>
    </row>
    <row r="6" spans="2:4" ht="30" customHeight="1">
      <c r="B6" s="280" t="s">
        <v>585</v>
      </c>
      <c r="C6" s="186" t="s">
        <v>504</v>
      </c>
      <c r="D6" s="269" t="s">
        <v>2568</v>
      </c>
    </row>
    <row r="7" spans="2:4" ht="24.6" customHeight="1">
      <c r="B7" s="280" t="s">
        <v>586</v>
      </c>
      <c r="C7" s="186" t="s">
        <v>505</v>
      </c>
      <c r="D7" s="269" t="s">
        <v>2568</v>
      </c>
    </row>
    <row r="8" spans="2:4" ht="26.7" customHeight="1">
      <c r="B8" s="280" t="s">
        <v>587</v>
      </c>
      <c r="C8" s="186" t="s">
        <v>506</v>
      </c>
      <c r="D8" s="269" t="s">
        <v>2569</v>
      </c>
    </row>
    <row r="9" spans="2:4" ht="21" customHeight="1">
      <c r="B9" s="280" t="s">
        <v>588</v>
      </c>
      <c r="C9" s="186" t="s">
        <v>527</v>
      </c>
      <c r="D9" s="269" t="s">
        <v>2570</v>
      </c>
    </row>
    <row r="10" spans="2:4" ht="23.1" customHeight="1">
      <c r="B10" s="280" t="s">
        <v>588</v>
      </c>
      <c r="C10" s="186" t="s">
        <v>528</v>
      </c>
      <c r="D10" s="269" t="s">
        <v>2570</v>
      </c>
    </row>
    <row r="11" spans="2:4" ht="21" customHeight="1">
      <c r="B11" s="280" t="s">
        <v>589</v>
      </c>
      <c r="C11" s="186" t="s">
        <v>590</v>
      </c>
      <c r="D11" s="269" t="s">
        <v>2570</v>
      </c>
    </row>
    <row r="12" spans="2:4">
      <c r="B12" s="280" t="s">
        <v>591</v>
      </c>
      <c r="C12" s="186" t="s">
        <v>592</v>
      </c>
      <c r="D12" s="269" t="s">
        <v>2570</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III</oddHeader>
    <oddFooter>&amp;C&amp;"Calibri"&amp;11&amp;K000000&amp;P_x000D_&amp;1#&amp;"Calibri"&amp;10&amp;K000000 Internal Information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9">
    <tabColor rgb="FFFFFFFF"/>
    <pageSetUpPr fitToPage="1"/>
  </sheetPr>
  <dimension ref="B1:D17"/>
  <sheetViews>
    <sheetView showRowColHeaders="0" workbookViewId="0">
      <selection activeCell="B18" sqref="B18"/>
    </sheetView>
  </sheetViews>
  <sheetFormatPr defaultColWidth="11.44140625" defaultRowHeight="14.4"/>
  <cols>
    <col min="1" max="1" width="2.5546875" style="342" customWidth="1"/>
    <col min="2" max="2" width="21.33203125" style="342" bestFit="1" customWidth="1"/>
    <col min="3" max="3" width="6" style="342" bestFit="1" customWidth="1"/>
    <col min="4" max="4" width="150.5546875" style="342" customWidth="1"/>
    <col min="5" max="16384" width="11.44140625" style="342"/>
  </cols>
  <sheetData>
    <row r="1" spans="2:4" ht="10.199999999999999" customHeight="1"/>
    <row r="2" spans="2:4" ht="28.2" customHeight="1">
      <c r="B2" s="715" t="s">
        <v>1627</v>
      </c>
      <c r="C2" s="716"/>
      <c r="D2" s="716"/>
    </row>
    <row r="3" spans="2:4" ht="14.7" customHeight="1">
      <c r="B3" s="388"/>
      <c r="C3" s="388"/>
    </row>
    <row r="5" spans="2:4">
      <c r="D5" s="302" t="s">
        <v>583</v>
      </c>
    </row>
    <row r="6" spans="2:4">
      <c r="C6" s="245" t="s">
        <v>503</v>
      </c>
      <c r="D6" s="184" t="s">
        <v>584</v>
      </c>
    </row>
    <row r="7" spans="2:4" ht="115.2">
      <c r="B7" s="280" t="s">
        <v>1628</v>
      </c>
      <c r="C7" s="186" t="s">
        <v>504</v>
      </c>
      <c r="D7" s="4" t="s">
        <v>2121</v>
      </c>
    </row>
    <row r="8" spans="2:4" ht="144">
      <c r="B8" s="280" t="s">
        <v>1629</v>
      </c>
      <c r="C8" s="211" t="s">
        <v>505</v>
      </c>
      <c r="D8" s="102" t="s">
        <v>2495</v>
      </c>
    </row>
    <row r="9" spans="2:4" ht="100.8">
      <c r="B9" s="280" t="s">
        <v>1630</v>
      </c>
      <c r="C9" s="186" t="s">
        <v>506</v>
      </c>
      <c r="D9" s="102" t="s">
        <v>2497</v>
      </c>
    </row>
    <row r="10" spans="2:4">
      <c r="B10" s="280" t="s">
        <v>1631</v>
      </c>
      <c r="C10" s="186" t="s">
        <v>527</v>
      </c>
      <c r="D10" s="102" t="s">
        <v>2498</v>
      </c>
    </row>
    <row r="11" spans="2:4">
      <c r="B11" s="280" t="s">
        <v>1632</v>
      </c>
      <c r="C11" s="186" t="s">
        <v>528</v>
      </c>
      <c r="D11" s="102" t="s">
        <v>2498</v>
      </c>
    </row>
    <row r="12" spans="2:4">
      <c r="B12" s="280" t="s">
        <v>1633</v>
      </c>
      <c r="C12" s="186" t="s">
        <v>590</v>
      </c>
      <c r="D12" s="102" t="s">
        <v>2498</v>
      </c>
    </row>
    <row r="13" spans="2:4" ht="86.4">
      <c r="B13" s="280" t="s">
        <v>1634</v>
      </c>
      <c r="C13" s="186" t="s">
        <v>592</v>
      </c>
      <c r="D13" s="102" t="s">
        <v>2122</v>
      </c>
    </row>
    <row r="14" spans="2:4" ht="28.8">
      <c r="B14" s="280" t="s">
        <v>1635</v>
      </c>
      <c r="C14" s="186" t="s">
        <v>704</v>
      </c>
      <c r="D14" s="4" t="s">
        <v>2496</v>
      </c>
    </row>
    <row r="15" spans="2:4">
      <c r="B15" s="280" t="s">
        <v>1636</v>
      </c>
      <c r="C15" s="186" t="s">
        <v>1028</v>
      </c>
      <c r="D15" s="118" t="s">
        <v>1270</v>
      </c>
    </row>
    <row r="17" spans="2:3">
      <c r="B17" s="348"/>
      <c r="C17" s="348"/>
    </row>
  </sheetData>
  <mergeCells count="1">
    <mergeCell ref="B2:D2"/>
  </mergeCells>
  <pageMargins left="0.70866141732283472" right="0.70866141732283472" top="0.78740157480314965" bottom="0.78740157480314965" header="0.31496062992125984" footer="0.31496062992125984"/>
  <pageSetup paperSize="9" scale="72" fitToHeight="0" orientation="landscape" cellComments="asDisplayed" r:id="rId1"/>
  <headerFooter>
    <oddHeader>&amp;CEN
Annex XXVII</oddHeader>
    <oddFooter>&amp;C&amp;"Calibri"&amp;11&amp;K000000&amp;P_x000D_&amp;1#&amp;"Calibri"&amp;10&amp;K000000 Internal Information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E1A74-58F3-411B-83D8-1F0DD41C0B96}">
  <sheetPr codeName="Sheet49">
    <tabColor rgb="FFFFFFFF"/>
    <pageSetUpPr fitToPage="1"/>
  </sheetPr>
  <dimension ref="A1:R21"/>
  <sheetViews>
    <sheetView showRowColHeaders="0" zoomScale="70" zoomScaleNormal="70" workbookViewId="0">
      <selection activeCell="B18" sqref="B18"/>
    </sheetView>
  </sheetViews>
  <sheetFormatPr defaultColWidth="9.33203125" defaultRowHeight="14.4"/>
  <cols>
    <col min="1" max="1" width="2.5546875" style="342" customWidth="1"/>
    <col min="2" max="2" width="28.33203125" style="342" customWidth="1"/>
    <col min="3" max="3" width="7.5546875" style="342" customWidth="1"/>
    <col min="4" max="18" width="18.5546875" style="342" customWidth="1"/>
    <col min="19" max="16384" width="9.33203125" style="342"/>
  </cols>
  <sheetData>
    <row r="1" spans="1:18" ht="10.199999999999999" customHeight="1">
      <c r="A1" s="346"/>
    </row>
    <row r="2" spans="1:18" ht="28.2" customHeight="1">
      <c r="B2" s="715" t="s">
        <v>1637</v>
      </c>
      <c r="C2" s="716"/>
      <c r="D2" s="716"/>
      <c r="E2" s="716"/>
      <c r="F2" s="716"/>
      <c r="G2" s="716"/>
      <c r="H2" s="716"/>
      <c r="I2" s="716"/>
      <c r="J2" s="716"/>
      <c r="K2" s="716"/>
      <c r="L2" s="716"/>
      <c r="M2" s="716"/>
      <c r="N2" s="716"/>
      <c r="O2" s="716"/>
      <c r="P2" s="716"/>
      <c r="Q2" s="716"/>
      <c r="R2" s="716"/>
    </row>
    <row r="3" spans="1:18" ht="14.7" customHeight="1">
      <c r="B3" s="388"/>
    </row>
    <row r="4" spans="1:18">
      <c r="A4" s="369"/>
    </row>
    <row r="5" spans="1:18">
      <c r="A5" s="369"/>
      <c r="D5" s="749" t="s">
        <v>1638</v>
      </c>
      <c r="E5" s="750"/>
      <c r="F5" s="750"/>
      <c r="G5" s="750"/>
      <c r="H5" s="750"/>
      <c r="I5" s="750"/>
      <c r="J5" s="755"/>
      <c r="K5" s="749" t="s">
        <v>1639</v>
      </c>
      <c r="L5" s="750"/>
      <c r="M5" s="750"/>
      <c r="N5" s="750"/>
      <c r="O5" s="749" t="s">
        <v>1640</v>
      </c>
      <c r="P5" s="750"/>
      <c r="Q5" s="750"/>
      <c r="R5" s="750"/>
    </row>
    <row r="6" spans="1:18">
      <c r="A6" s="369"/>
      <c r="D6" s="749" t="s">
        <v>1641</v>
      </c>
      <c r="E6" s="750"/>
      <c r="F6" s="750"/>
      <c r="G6" s="755"/>
      <c r="H6" s="756" t="s">
        <v>1642</v>
      </c>
      <c r="I6" s="750"/>
      <c r="J6" s="723" t="s">
        <v>1643</v>
      </c>
      <c r="K6" s="749" t="s">
        <v>1641</v>
      </c>
      <c r="L6" s="755"/>
      <c r="M6" s="723" t="s">
        <v>1642</v>
      </c>
      <c r="N6" s="723" t="s">
        <v>1643</v>
      </c>
      <c r="O6" s="749" t="s">
        <v>1641</v>
      </c>
      <c r="P6" s="755"/>
      <c r="Q6" s="723" t="s">
        <v>1642</v>
      </c>
      <c r="R6" s="723" t="s">
        <v>1643</v>
      </c>
    </row>
    <row r="7" spans="1:18">
      <c r="A7" s="369"/>
      <c r="D7" s="756" t="s">
        <v>1644</v>
      </c>
      <c r="E7" s="750"/>
      <c r="F7" s="756" t="s">
        <v>1645</v>
      </c>
      <c r="G7" s="750"/>
      <c r="H7" s="769"/>
      <c r="I7" s="723" t="s">
        <v>1646</v>
      </c>
      <c r="J7" s="769"/>
      <c r="K7" s="723" t="s">
        <v>1644</v>
      </c>
      <c r="L7" s="723" t="s">
        <v>1645</v>
      </c>
      <c r="M7" s="769"/>
      <c r="N7" s="769"/>
      <c r="O7" s="723" t="s">
        <v>1644</v>
      </c>
      <c r="P7" s="723" t="s">
        <v>1645</v>
      </c>
      <c r="Q7" s="769"/>
      <c r="R7" s="769"/>
    </row>
    <row r="8" spans="1:18">
      <c r="A8" s="369"/>
      <c r="D8" s="300"/>
      <c r="E8" s="302" t="s">
        <v>1646</v>
      </c>
      <c r="F8" s="300"/>
      <c r="G8" s="302" t="s">
        <v>1646</v>
      </c>
      <c r="H8" s="724"/>
      <c r="I8" s="724"/>
      <c r="J8" s="724"/>
      <c r="K8" s="724"/>
      <c r="L8" s="724"/>
      <c r="M8" s="724"/>
      <c r="N8" s="724"/>
      <c r="O8" s="724"/>
      <c r="P8" s="724"/>
      <c r="Q8" s="724"/>
      <c r="R8" s="724"/>
    </row>
    <row r="9" spans="1:18">
      <c r="A9" s="369"/>
      <c r="B9" s="434"/>
      <c r="C9" s="32" t="s">
        <v>503</v>
      </c>
      <c r="D9" s="189" t="s">
        <v>504</v>
      </c>
      <c r="E9" s="189" t="s">
        <v>505</v>
      </c>
      <c r="F9" s="189" t="s">
        <v>506</v>
      </c>
      <c r="G9" s="189" t="s">
        <v>527</v>
      </c>
      <c r="H9" s="189" t="s">
        <v>528</v>
      </c>
      <c r="I9" s="189" t="s">
        <v>590</v>
      </c>
      <c r="J9" s="189" t="s">
        <v>592</v>
      </c>
      <c r="K9" s="189" t="s">
        <v>704</v>
      </c>
      <c r="L9" s="189" t="s">
        <v>1028</v>
      </c>
      <c r="M9" s="189" t="s">
        <v>1029</v>
      </c>
      <c r="N9" s="189" t="s">
        <v>1030</v>
      </c>
      <c r="O9" s="189" t="s">
        <v>1031</v>
      </c>
      <c r="P9" s="189" t="s">
        <v>1032</v>
      </c>
      <c r="Q9" s="189" t="s">
        <v>1299</v>
      </c>
      <c r="R9" s="189" t="s">
        <v>1300</v>
      </c>
    </row>
    <row r="10" spans="1:18">
      <c r="B10" s="280" t="s">
        <v>1647</v>
      </c>
      <c r="C10" s="189">
        <v>1</v>
      </c>
      <c r="D10" s="283"/>
      <c r="E10" s="283"/>
      <c r="F10" s="283"/>
      <c r="G10" s="283"/>
      <c r="H10" s="283">
        <v>266923034.62999997</v>
      </c>
      <c r="I10" s="283">
        <v>266923034.62999997</v>
      </c>
      <c r="J10" s="283">
        <v>266923034.62999997</v>
      </c>
      <c r="K10" s="283"/>
      <c r="L10" s="283"/>
      <c r="M10" s="283"/>
      <c r="N10" s="283"/>
      <c r="O10" s="283"/>
      <c r="P10" s="283"/>
      <c r="Q10" s="283"/>
      <c r="R10" s="283"/>
    </row>
    <row r="11" spans="1:18">
      <c r="B11" s="246" t="s">
        <v>1648</v>
      </c>
      <c r="C11" s="189">
        <v>2</v>
      </c>
      <c r="D11" s="81"/>
      <c r="E11" s="81"/>
      <c r="F11" s="81"/>
      <c r="G11" s="81"/>
      <c r="H11" s="81">
        <v>266923034.62999997</v>
      </c>
      <c r="I11" s="81">
        <v>266923034.62999997</v>
      </c>
      <c r="J11" s="81">
        <v>266923034.62999997</v>
      </c>
      <c r="K11" s="81"/>
      <c r="L11" s="81"/>
      <c r="M11" s="81"/>
      <c r="N11" s="81"/>
      <c r="O11" s="81"/>
      <c r="P11" s="81"/>
      <c r="Q11" s="81"/>
      <c r="R11" s="81"/>
    </row>
    <row r="12" spans="1:18">
      <c r="B12" s="247" t="s">
        <v>1649</v>
      </c>
      <c r="C12" s="189">
        <v>3</v>
      </c>
      <c r="D12" s="81"/>
      <c r="E12" s="81"/>
      <c r="F12" s="81"/>
      <c r="G12" s="81"/>
      <c r="H12" s="81">
        <v>266923034.62999997</v>
      </c>
      <c r="I12" s="81">
        <v>266923034.62999997</v>
      </c>
      <c r="J12" s="81">
        <v>266923034.62999997</v>
      </c>
      <c r="K12" s="81"/>
      <c r="L12" s="81"/>
      <c r="M12" s="81"/>
      <c r="N12" s="81"/>
      <c r="O12" s="81"/>
      <c r="P12" s="81"/>
      <c r="Q12" s="81"/>
      <c r="R12" s="81"/>
    </row>
    <row r="13" spans="1:18">
      <c r="B13" s="247" t="s">
        <v>1650</v>
      </c>
      <c r="C13" s="189">
        <v>4</v>
      </c>
      <c r="D13" s="81"/>
      <c r="E13" s="81"/>
      <c r="F13" s="81"/>
      <c r="G13" s="81"/>
      <c r="H13" s="81"/>
      <c r="I13" s="81"/>
      <c r="J13" s="81"/>
      <c r="K13" s="81"/>
      <c r="L13" s="81"/>
      <c r="M13" s="81"/>
      <c r="N13" s="81"/>
      <c r="O13" s="81"/>
      <c r="P13" s="81"/>
      <c r="Q13" s="81"/>
      <c r="R13" s="81"/>
    </row>
    <row r="14" spans="1:18">
      <c r="B14" s="247" t="s">
        <v>1651</v>
      </c>
      <c r="C14" s="189">
        <v>5</v>
      </c>
      <c r="D14" s="81"/>
      <c r="E14" s="81"/>
      <c r="F14" s="81"/>
      <c r="G14" s="81"/>
      <c r="H14" s="81"/>
      <c r="I14" s="81"/>
      <c r="J14" s="81"/>
      <c r="K14" s="81"/>
      <c r="L14" s="81"/>
      <c r="M14" s="81"/>
      <c r="N14" s="81"/>
      <c r="O14" s="81"/>
      <c r="P14" s="81"/>
      <c r="Q14" s="81"/>
      <c r="R14" s="81"/>
    </row>
    <row r="15" spans="1:18">
      <c r="B15" s="247" t="s">
        <v>1652</v>
      </c>
      <c r="C15" s="189">
        <v>6</v>
      </c>
      <c r="D15" s="81"/>
      <c r="E15" s="81"/>
      <c r="F15" s="81"/>
      <c r="G15" s="81"/>
      <c r="H15" s="81"/>
      <c r="I15" s="81"/>
      <c r="J15" s="81"/>
      <c r="K15" s="81"/>
      <c r="L15" s="81"/>
      <c r="M15" s="81"/>
      <c r="N15" s="81"/>
      <c r="O15" s="81"/>
      <c r="P15" s="81"/>
      <c r="Q15" s="81"/>
      <c r="R15" s="81"/>
    </row>
    <row r="16" spans="1:18">
      <c r="B16" s="248" t="s">
        <v>1653</v>
      </c>
      <c r="C16" s="189">
        <v>7</v>
      </c>
      <c r="D16" s="81"/>
      <c r="E16" s="81"/>
      <c r="F16" s="81"/>
      <c r="G16" s="81"/>
      <c r="H16" s="81"/>
      <c r="I16" s="81"/>
      <c r="J16" s="81"/>
      <c r="K16" s="81"/>
      <c r="L16" s="81"/>
      <c r="M16" s="81"/>
      <c r="N16" s="81"/>
      <c r="O16" s="81"/>
      <c r="P16" s="81"/>
      <c r="Q16" s="81"/>
      <c r="R16" s="81"/>
    </row>
    <row r="17" spans="2:18">
      <c r="B17" s="247" t="s">
        <v>1654</v>
      </c>
      <c r="C17" s="189">
        <v>8</v>
      </c>
      <c r="D17" s="81"/>
      <c r="E17" s="81"/>
      <c r="F17" s="81"/>
      <c r="G17" s="81"/>
      <c r="H17" s="81"/>
      <c r="I17" s="81"/>
      <c r="J17" s="81"/>
      <c r="K17" s="81"/>
      <c r="L17" s="81"/>
      <c r="M17" s="81"/>
      <c r="N17" s="81"/>
      <c r="O17" s="81"/>
      <c r="P17" s="81"/>
      <c r="Q17" s="81"/>
      <c r="R17" s="81"/>
    </row>
    <row r="18" spans="2:18">
      <c r="B18" s="247" t="s">
        <v>1655</v>
      </c>
      <c r="C18" s="189">
        <v>9</v>
      </c>
      <c r="D18" s="81"/>
      <c r="E18" s="81"/>
      <c r="F18" s="81"/>
      <c r="G18" s="81"/>
      <c r="H18" s="81"/>
      <c r="I18" s="81"/>
      <c r="J18" s="81"/>
      <c r="K18" s="81"/>
      <c r="L18" s="81"/>
      <c r="M18" s="81"/>
      <c r="N18" s="81"/>
      <c r="O18" s="81"/>
      <c r="P18" s="81"/>
      <c r="Q18" s="81"/>
      <c r="R18" s="81"/>
    </row>
    <row r="19" spans="2:18">
      <c r="B19" s="247" t="s">
        <v>1656</v>
      </c>
      <c r="C19" s="189">
        <v>10</v>
      </c>
      <c r="D19" s="81"/>
      <c r="E19" s="81"/>
      <c r="F19" s="81"/>
      <c r="G19" s="81"/>
      <c r="H19" s="81"/>
      <c r="I19" s="81"/>
      <c r="J19" s="81"/>
      <c r="K19" s="81"/>
      <c r="L19" s="81"/>
      <c r="M19" s="81"/>
      <c r="N19" s="81"/>
      <c r="O19" s="81"/>
      <c r="P19" s="81"/>
      <c r="Q19" s="81"/>
      <c r="R19" s="81"/>
    </row>
    <row r="20" spans="2:18">
      <c r="B20" s="247" t="s">
        <v>1657</v>
      </c>
      <c r="C20" s="189">
        <v>11</v>
      </c>
      <c r="D20" s="81"/>
      <c r="E20" s="81"/>
      <c r="F20" s="81"/>
      <c r="G20" s="81"/>
      <c r="H20" s="81"/>
      <c r="I20" s="81"/>
      <c r="J20" s="81"/>
      <c r="K20" s="81"/>
      <c r="L20" s="81"/>
      <c r="M20" s="81"/>
      <c r="N20" s="81"/>
      <c r="O20" s="81"/>
      <c r="P20" s="81"/>
      <c r="Q20" s="81"/>
      <c r="R20" s="81"/>
    </row>
    <row r="21" spans="2:18">
      <c r="B21" s="247" t="s">
        <v>1652</v>
      </c>
      <c r="C21" s="189">
        <v>12</v>
      </c>
      <c r="D21" s="81"/>
      <c r="E21" s="81"/>
      <c r="F21" s="81"/>
      <c r="G21" s="81"/>
      <c r="H21" s="81"/>
      <c r="I21" s="81"/>
      <c r="J21" s="81"/>
      <c r="K21" s="81"/>
      <c r="L21" s="81"/>
      <c r="M21" s="81"/>
      <c r="N21" s="81"/>
      <c r="O21" s="81"/>
      <c r="P21" s="81"/>
      <c r="Q21" s="81"/>
      <c r="R21" s="81"/>
    </row>
  </sheetData>
  <mergeCells count="21">
    <mergeCell ref="N6:N8"/>
    <mergeCell ref="L7:L8"/>
    <mergeCell ref="O7:O8"/>
    <mergeCell ref="P7:P8"/>
    <mergeCell ref="K7:K8"/>
    <mergeCell ref="B2:R2"/>
    <mergeCell ref="D5:J5"/>
    <mergeCell ref="K5:N5"/>
    <mergeCell ref="O5:R5"/>
    <mergeCell ref="D6:G6"/>
    <mergeCell ref="H6:I6"/>
    <mergeCell ref="K6:L6"/>
    <mergeCell ref="M6:M8"/>
    <mergeCell ref="O6:P6"/>
    <mergeCell ref="Q6:Q8"/>
    <mergeCell ref="D7:E7"/>
    <mergeCell ref="F7:G7"/>
    <mergeCell ref="H7:H8"/>
    <mergeCell ref="I7:I8"/>
    <mergeCell ref="J6:J8"/>
    <mergeCell ref="R6:R8"/>
  </mergeCells>
  <pageMargins left="0.70866141732283472" right="0.70866141732283472" top="0.74803149606299213" bottom="0.74803149606299213" header="0.31496062992125984" footer="0.31496062992125984"/>
  <pageSetup paperSize="9" scale="41" orientation="landscape" cellComments="asDisplayed" r:id="rId1"/>
  <headerFooter>
    <oddHeader>&amp;CEN
Annex XXVII</oddHeader>
    <oddFooter>&amp;C&amp;"Calibri"&amp;11&amp;K000000&amp;P_x000D_&amp;1#&amp;"Calibri"&amp;10&amp;K000000 Internal Information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D9406-C05E-41D3-B83B-EFC6E9186EE9}">
  <sheetPr codeName="Sheet52">
    <tabColor rgb="FFFFFFFF"/>
    <pageSetUpPr fitToPage="1"/>
  </sheetPr>
  <dimension ref="A1:T22"/>
  <sheetViews>
    <sheetView showRowColHeaders="0" zoomScale="70" zoomScaleNormal="70" workbookViewId="0">
      <selection activeCell="B18" sqref="B18"/>
    </sheetView>
  </sheetViews>
  <sheetFormatPr defaultColWidth="9.33203125" defaultRowHeight="14.4"/>
  <cols>
    <col min="1" max="1" width="2.5546875" style="342" customWidth="1"/>
    <col min="2" max="2" width="28.33203125" style="342" customWidth="1"/>
    <col min="3" max="3" width="7.5546875" style="342" customWidth="1"/>
    <col min="4" max="20" width="18.5546875" style="342" customWidth="1"/>
    <col min="21" max="16384" width="9.33203125" style="342"/>
  </cols>
  <sheetData>
    <row r="1" spans="1:20" ht="10.199999999999999" customHeight="1"/>
    <row r="2" spans="1:20" ht="28.2" customHeight="1">
      <c r="B2" s="715" t="s">
        <v>1658</v>
      </c>
      <c r="C2" s="716"/>
      <c r="D2" s="716"/>
      <c r="E2" s="716"/>
      <c r="F2" s="716"/>
      <c r="G2" s="716"/>
      <c r="H2" s="716"/>
      <c r="I2" s="716"/>
      <c r="J2" s="716"/>
      <c r="K2" s="716"/>
      <c r="L2" s="716"/>
      <c r="M2" s="716"/>
      <c r="N2" s="716"/>
      <c r="O2" s="716"/>
      <c r="P2" s="716"/>
      <c r="Q2" s="716"/>
      <c r="R2" s="716"/>
      <c r="S2" s="716"/>
      <c r="T2" s="716"/>
    </row>
    <row r="3" spans="1:20" ht="14.7" customHeight="1">
      <c r="B3" s="388"/>
    </row>
    <row r="4" spans="1:20">
      <c r="A4" s="346"/>
      <c r="B4" s="346"/>
    </row>
    <row r="5" spans="1:20" ht="15" customHeight="1">
      <c r="A5" s="346"/>
      <c r="B5" s="346"/>
      <c r="C5" s="346"/>
      <c r="D5" s="749" t="s">
        <v>1659</v>
      </c>
      <c r="E5" s="750"/>
      <c r="F5" s="750"/>
      <c r="G5" s="750"/>
      <c r="H5" s="755"/>
      <c r="I5" s="749" t="s">
        <v>1660</v>
      </c>
      <c r="J5" s="750"/>
      <c r="K5" s="750"/>
      <c r="L5" s="750"/>
      <c r="M5" s="749" t="s">
        <v>1661</v>
      </c>
      <c r="N5" s="750"/>
      <c r="O5" s="750"/>
      <c r="P5" s="750"/>
      <c r="Q5" s="749" t="s">
        <v>1662</v>
      </c>
      <c r="R5" s="750"/>
      <c r="S5" s="750"/>
      <c r="T5" s="750"/>
    </row>
    <row r="6" spans="1:20" s="349" customFormat="1" ht="28.8">
      <c r="A6" s="369"/>
      <c r="B6" s="369"/>
      <c r="C6" s="369"/>
      <c r="D6" s="315" t="s">
        <v>1663</v>
      </c>
      <c r="E6" s="315" t="s">
        <v>1664</v>
      </c>
      <c r="F6" s="315" t="s">
        <v>1665</v>
      </c>
      <c r="G6" s="315" t="s">
        <v>1666</v>
      </c>
      <c r="H6" s="315" t="s">
        <v>1667</v>
      </c>
      <c r="I6" s="315" t="s">
        <v>1668</v>
      </c>
      <c r="J6" s="315" t="s">
        <v>1669</v>
      </c>
      <c r="K6" s="315" t="s">
        <v>1670</v>
      </c>
      <c r="L6" s="315" t="s">
        <v>1667</v>
      </c>
      <c r="M6" s="315" t="s">
        <v>1668</v>
      </c>
      <c r="N6" s="315" t="s">
        <v>1669</v>
      </c>
      <c r="O6" s="315" t="s">
        <v>1670</v>
      </c>
      <c r="P6" s="315" t="s">
        <v>1667</v>
      </c>
      <c r="Q6" s="315" t="s">
        <v>1668</v>
      </c>
      <c r="R6" s="315" t="s">
        <v>1669</v>
      </c>
      <c r="S6" s="315" t="s">
        <v>1670</v>
      </c>
      <c r="T6" s="315" t="s">
        <v>1667</v>
      </c>
    </row>
    <row r="7" spans="1:20" s="349" customFormat="1">
      <c r="A7" s="369"/>
      <c r="B7" s="369"/>
      <c r="C7" s="32" t="s">
        <v>503</v>
      </c>
      <c r="D7" s="189" t="s">
        <v>504</v>
      </c>
      <c r="E7" s="189" t="s">
        <v>505</v>
      </c>
      <c r="F7" s="189" t="s">
        <v>506</v>
      </c>
      <c r="G7" s="189" t="s">
        <v>527</v>
      </c>
      <c r="H7" s="189" t="s">
        <v>528</v>
      </c>
      <c r="I7" s="189" t="s">
        <v>590</v>
      </c>
      <c r="J7" s="189" t="s">
        <v>592</v>
      </c>
      <c r="K7" s="189" t="s">
        <v>704</v>
      </c>
      <c r="L7" s="189" t="s">
        <v>1028</v>
      </c>
      <c r="M7" s="189" t="s">
        <v>1029</v>
      </c>
      <c r="N7" s="189" t="s">
        <v>1030</v>
      </c>
      <c r="O7" s="189" t="s">
        <v>1031</v>
      </c>
      <c r="P7" s="189" t="s">
        <v>1032</v>
      </c>
      <c r="Q7" s="189" t="s">
        <v>1299</v>
      </c>
      <c r="R7" s="189" t="s">
        <v>1300</v>
      </c>
      <c r="S7" s="189" t="s">
        <v>1428</v>
      </c>
      <c r="T7" s="189" t="s">
        <v>1429</v>
      </c>
    </row>
    <row r="8" spans="1:20">
      <c r="B8" s="320" t="s">
        <v>1647</v>
      </c>
      <c r="C8" s="189">
        <v>1</v>
      </c>
      <c r="D8" s="283">
        <v>267133069.11000001</v>
      </c>
      <c r="E8" s="283" t="s">
        <v>855</v>
      </c>
      <c r="F8" s="283" t="s">
        <v>855</v>
      </c>
      <c r="G8" s="283" t="s">
        <v>855</v>
      </c>
      <c r="H8" s="283">
        <v>1786000</v>
      </c>
      <c r="I8" s="283">
        <v>267133069.11000001</v>
      </c>
      <c r="J8" s="283" t="s">
        <v>855</v>
      </c>
      <c r="K8" s="283" t="s">
        <v>855</v>
      </c>
      <c r="L8" s="283" t="s">
        <v>855</v>
      </c>
      <c r="M8" s="283">
        <v>47795695.020000003</v>
      </c>
      <c r="N8" s="283" t="s">
        <v>855</v>
      </c>
      <c r="O8" s="283" t="s">
        <v>855</v>
      </c>
      <c r="P8" s="283" t="s">
        <v>855</v>
      </c>
      <c r="Q8" s="283">
        <v>3823655.6016000002</v>
      </c>
      <c r="R8" s="283" t="s">
        <v>855</v>
      </c>
      <c r="S8" s="283" t="s">
        <v>855</v>
      </c>
      <c r="T8" s="283" t="s">
        <v>855</v>
      </c>
    </row>
    <row r="9" spans="1:20">
      <c r="B9" s="247" t="s">
        <v>1671</v>
      </c>
      <c r="C9" s="189">
        <v>2</v>
      </c>
      <c r="D9" s="81" t="s">
        <v>855</v>
      </c>
      <c r="E9" s="81" t="s">
        <v>855</v>
      </c>
      <c r="F9" s="81" t="s">
        <v>855</v>
      </c>
      <c r="G9" s="81" t="s">
        <v>855</v>
      </c>
      <c r="H9" s="81" t="s">
        <v>855</v>
      </c>
      <c r="I9" s="81" t="s">
        <v>855</v>
      </c>
      <c r="J9" s="81" t="s">
        <v>855</v>
      </c>
      <c r="K9" s="81" t="s">
        <v>855</v>
      </c>
      <c r="L9" s="81" t="s">
        <v>855</v>
      </c>
      <c r="M9" s="81" t="s">
        <v>855</v>
      </c>
      <c r="N9" s="81" t="s">
        <v>855</v>
      </c>
      <c r="O9" s="81" t="s">
        <v>855</v>
      </c>
      <c r="P9" s="81" t="s">
        <v>855</v>
      </c>
      <c r="Q9" s="81" t="s">
        <v>855</v>
      </c>
      <c r="R9" s="81" t="s">
        <v>855</v>
      </c>
      <c r="S9" s="81" t="s">
        <v>855</v>
      </c>
      <c r="T9" s="81" t="s">
        <v>855</v>
      </c>
    </row>
    <row r="10" spans="1:20">
      <c r="B10" s="247" t="s">
        <v>1672</v>
      </c>
      <c r="C10" s="189">
        <v>3</v>
      </c>
      <c r="D10" s="81" t="s">
        <v>855</v>
      </c>
      <c r="E10" s="81" t="s">
        <v>855</v>
      </c>
      <c r="F10" s="81" t="s">
        <v>855</v>
      </c>
      <c r="G10" s="81" t="s">
        <v>855</v>
      </c>
      <c r="H10" s="81" t="s">
        <v>855</v>
      </c>
      <c r="I10" s="81" t="s">
        <v>855</v>
      </c>
      <c r="J10" s="81" t="s">
        <v>855</v>
      </c>
      <c r="K10" s="81" t="s">
        <v>855</v>
      </c>
      <c r="L10" s="81" t="s">
        <v>855</v>
      </c>
      <c r="M10" s="81" t="s">
        <v>855</v>
      </c>
      <c r="N10" s="81" t="s">
        <v>855</v>
      </c>
      <c r="O10" s="81" t="s">
        <v>855</v>
      </c>
      <c r="P10" s="81" t="s">
        <v>855</v>
      </c>
      <c r="Q10" s="81" t="s">
        <v>855</v>
      </c>
      <c r="R10" s="81" t="s">
        <v>855</v>
      </c>
      <c r="S10" s="81" t="s">
        <v>855</v>
      </c>
      <c r="T10" s="81" t="s">
        <v>855</v>
      </c>
    </row>
    <row r="11" spans="1:20">
      <c r="B11" s="247" t="s">
        <v>1673</v>
      </c>
      <c r="C11" s="189">
        <v>4</v>
      </c>
      <c r="D11" s="81" t="s">
        <v>855</v>
      </c>
      <c r="E11" s="81" t="s">
        <v>855</v>
      </c>
      <c r="F11" s="81" t="s">
        <v>855</v>
      </c>
      <c r="G11" s="81" t="s">
        <v>855</v>
      </c>
      <c r="H11" s="81" t="s">
        <v>855</v>
      </c>
      <c r="I11" s="81" t="s">
        <v>855</v>
      </c>
      <c r="J11" s="81" t="s">
        <v>855</v>
      </c>
      <c r="K11" s="81" t="s">
        <v>855</v>
      </c>
      <c r="L11" s="81" t="s">
        <v>855</v>
      </c>
      <c r="M11" s="81" t="s">
        <v>855</v>
      </c>
      <c r="N11" s="81" t="s">
        <v>855</v>
      </c>
      <c r="O11" s="81" t="s">
        <v>855</v>
      </c>
      <c r="P11" s="81" t="s">
        <v>855</v>
      </c>
      <c r="Q11" s="81" t="s">
        <v>855</v>
      </c>
      <c r="R11" s="81" t="s">
        <v>855</v>
      </c>
      <c r="S11" s="81" t="s">
        <v>855</v>
      </c>
      <c r="T11" s="81" t="s">
        <v>855</v>
      </c>
    </row>
    <row r="12" spans="1:20">
      <c r="B12" s="249" t="s">
        <v>1674</v>
      </c>
      <c r="C12" s="189">
        <v>5</v>
      </c>
      <c r="D12" s="81" t="s">
        <v>855</v>
      </c>
      <c r="E12" s="81" t="s">
        <v>855</v>
      </c>
      <c r="F12" s="81" t="s">
        <v>855</v>
      </c>
      <c r="G12" s="81" t="s">
        <v>855</v>
      </c>
      <c r="H12" s="81" t="s">
        <v>855</v>
      </c>
      <c r="I12" s="81" t="s">
        <v>855</v>
      </c>
      <c r="J12" s="81" t="s">
        <v>855</v>
      </c>
      <c r="K12" s="81" t="s">
        <v>855</v>
      </c>
      <c r="L12" s="81" t="s">
        <v>855</v>
      </c>
      <c r="M12" s="81" t="s">
        <v>855</v>
      </c>
      <c r="N12" s="81" t="s">
        <v>855</v>
      </c>
      <c r="O12" s="81" t="s">
        <v>855</v>
      </c>
      <c r="P12" s="81" t="s">
        <v>855</v>
      </c>
      <c r="Q12" s="81" t="s">
        <v>855</v>
      </c>
      <c r="R12" s="81" t="s">
        <v>855</v>
      </c>
      <c r="S12" s="81" t="s">
        <v>855</v>
      </c>
      <c r="T12" s="81" t="s">
        <v>855</v>
      </c>
    </row>
    <row r="13" spans="1:20">
      <c r="B13" s="247" t="s">
        <v>1675</v>
      </c>
      <c r="C13" s="189">
        <v>6</v>
      </c>
      <c r="D13" s="81" t="s">
        <v>855</v>
      </c>
      <c r="E13" s="81" t="s">
        <v>855</v>
      </c>
      <c r="F13" s="81" t="s">
        <v>855</v>
      </c>
      <c r="G13" s="81" t="s">
        <v>855</v>
      </c>
      <c r="H13" s="81" t="s">
        <v>855</v>
      </c>
      <c r="I13" s="81" t="s">
        <v>855</v>
      </c>
      <c r="J13" s="81" t="s">
        <v>855</v>
      </c>
      <c r="K13" s="81" t="s">
        <v>855</v>
      </c>
      <c r="L13" s="81" t="s">
        <v>855</v>
      </c>
      <c r="M13" s="81" t="s">
        <v>855</v>
      </c>
      <c r="N13" s="81" t="s">
        <v>855</v>
      </c>
      <c r="O13" s="81" t="s">
        <v>855</v>
      </c>
      <c r="P13" s="81" t="s">
        <v>855</v>
      </c>
      <c r="Q13" s="81" t="s">
        <v>855</v>
      </c>
      <c r="R13" s="81" t="s">
        <v>855</v>
      </c>
      <c r="S13" s="81" t="s">
        <v>855</v>
      </c>
      <c r="T13" s="81" t="s">
        <v>855</v>
      </c>
    </row>
    <row r="14" spans="1:20">
      <c r="B14" s="249" t="s">
        <v>1674</v>
      </c>
      <c r="C14" s="189">
        <v>7</v>
      </c>
      <c r="D14" s="81" t="s">
        <v>855</v>
      </c>
      <c r="E14" s="81" t="s">
        <v>855</v>
      </c>
      <c r="F14" s="81" t="s">
        <v>855</v>
      </c>
      <c r="G14" s="81" t="s">
        <v>855</v>
      </c>
      <c r="H14" s="81" t="s">
        <v>855</v>
      </c>
      <c r="I14" s="81" t="s">
        <v>855</v>
      </c>
      <c r="J14" s="81" t="s">
        <v>855</v>
      </c>
      <c r="K14" s="81" t="s">
        <v>855</v>
      </c>
      <c r="L14" s="81" t="s">
        <v>855</v>
      </c>
      <c r="M14" s="81" t="s">
        <v>855</v>
      </c>
      <c r="N14" s="81" t="s">
        <v>855</v>
      </c>
      <c r="O14" s="81" t="s">
        <v>855</v>
      </c>
      <c r="P14" s="81" t="s">
        <v>855</v>
      </c>
      <c r="Q14" s="81" t="s">
        <v>855</v>
      </c>
      <c r="R14" s="81" t="s">
        <v>855</v>
      </c>
      <c r="S14" s="81" t="s">
        <v>855</v>
      </c>
      <c r="T14" s="81" t="s">
        <v>855</v>
      </c>
    </row>
    <row r="15" spans="1:20">
      <c r="B15" s="247" t="s">
        <v>1676</v>
      </c>
      <c r="C15" s="189">
        <v>8</v>
      </c>
      <c r="D15" s="81" t="s">
        <v>855</v>
      </c>
      <c r="E15" s="81" t="s">
        <v>855</v>
      </c>
      <c r="F15" s="81" t="s">
        <v>855</v>
      </c>
      <c r="G15" s="81" t="s">
        <v>855</v>
      </c>
      <c r="H15" s="81" t="s">
        <v>855</v>
      </c>
      <c r="I15" s="81" t="s">
        <v>855</v>
      </c>
      <c r="J15" s="81" t="s">
        <v>855</v>
      </c>
      <c r="K15" s="81" t="s">
        <v>855</v>
      </c>
      <c r="L15" s="81" t="s">
        <v>855</v>
      </c>
      <c r="M15" s="81" t="s">
        <v>855</v>
      </c>
      <c r="N15" s="81" t="s">
        <v>855</v>
      </c>
      <c r="O15" s="81" t="s">
        <v>855</v>
      </c>
      <c r="P15" s="81" t="s">
        <v>855</v>
      </c>
      <c r="Q15" s="81" t="s">
        <v>855</v>
      </c>
      <c r="R15" s="81" t="s">
        <v>855</v>
      </c>
      <c r="S15" s="81" t="s">
        <v>855</v>
      </c>
      <c r="T15" s="81" t="s">
        <v>855</v>
      </c>
    </row>
    <row r="16" spans="1:20">
      <c r="B16" s="247" t="s">
        <v>1677</v>
      </c>
      <c r="C16" s="189">
        <v>9</v>
      </c>
      <c r="D16" s="81">
        <v>267133069.11000001</v>
      </c>
      <c r="E16" s="81" t="s">
        <v>855</v>
      </c>
      <c r="F16" s="81" t="s">
        <v>855</v>
      </c>
      <c r="G16" s="81" t="s">
        <v>855</v>
      </c>
      <c r="H16" s="81">
        <v>1786000</v>
      </c>
      <c r="I16" s="81">
        <v>267133069.11000001</v>
      </c>
      <c r="J16" s="81" t="s">
        <v>855</v>
      </c>
      <c r="K16" s="81" t="s">
        <v>855</v>
      </c>
      <c r="L16" s="81" t="s">
        <v>855</v>
      </c>
      <c r="M16" s="81">
        <v>47795695.020000003</v>
      </c>
      <c r="N16" s="81" t="s">
        <v>855</v>
      </c>
      <c r="O16" s="81" t="s">
        <v>855</v>
      </c>
      <c r="P16" s="81" t="s">
        <v>855</v>
      </c>
      <c r="Q16" s="81">
        <v>3823655.6016000002</v>
      </c>
      <c r="R16" s="81" t="s">
        <v>855</v>
      </c>
      <c r="S16" s="81" t="s">
        <v>855</v>
      </c>
      <c r="T16" s="81" t="s">
        <v>855</v>
      </c>
    </row>
    <row r="17" spans="2:20">
      <c r="B17" s="247" t="s">
        <v>1672</v>
      </c>
      <c r="C17" s="189">
        <v>10</v>
      </c>
      <c r="D17" s="81">
        <v>267133069.11000001</v>
      </c>
      <c r="E17" s="81" t="s">
        <v>855</v>
      </c>
      <c r="F17" s="81" t="s">
        <v>855</v>
      </c>
      <c r="G17" s="81" t="s">
        <v>855</v>
      </c>
      <c r="H17" s="81">
        <v>1786000</v>
      </c>
      <c r="I17" s="81">
        <v>267133069.11000001</v>
      </c>
      <c r="J17" s="81" t="s">
        <v>855</v>
      </c>
      <c r="K17" s="81" t="s">
        <v>855</v>
      </c>
      <c r="L17" s="81" t="s">
        <v>855</v>
      </c>
      <c r="M17" s="81">
        <v>47795695.020000003</v>
      </c>
      <c r="N17" s="81" t="s">
        <v>855</v>
      </c>
      <c r="O17" s="81" t="s">
        <v>855</v>
      </c>
      <c r="P17" s="81" t="s">
        <v>855</v>
      </c>
      <c r="Q17" s="81">
        <v>3823655.6016000002</v>
      </c>
      <c r="R17" s="81" t="s">
        <v>855</v>
      </c>
      <c r="S17" s="81" t="s">
        <v>855</v>
      </c>
      <c r="T17" s="81" t="s">
        <v>855</v>
      </c>
    </row>
    <row r="18" spans="2:20">
      <c r="B18" s="247" t="s">
        <v>1673</v>
      </c>
      <c r="C18" s="189">
        <v>11</v>
      </c>
      <c r="D18" s="81">
        <v>267133069.11000001</v>
      </c>
      <c r="E18" s="81" t="s">
        <v>855</v>
      </c>
      <c r="F18" s="81" t="s">
        <v>855</v>
      </c>
      <c r="G18" s="81" t="s">
        <v>855</v>
      </c>
      <c r="H18" s="81">
        <v>1786000</v>
      </c>
      <c r="I18" s="81">
        <v>267133069.11000001</v>
      </c>
      <c r="J18" s="81" t="s">
        <v>855</v>
      </c>
      <c r="K18" s="81" t="s">
        <v>855</v>
      </c>
      <c r="L18" s="81" t="s">
        <v>855</v>
      </c>
      <c r="M18" s="81">
        <v>47795695.020000003</v>
      </c>
      <c r="N18" s="81" t="s">
        <v>855</v>
      </c>
      <c r="O18" s="81" t="s">
        <v>855</v>
      </c>
      <c r="P18" s="81" t="s">
        <v>855</v>
      </c>
      <c r="Q18" s="81">
        <v>3823655.6016000002</v>
      </c>
      <c r="R18" s="81" t="s">
        <v>855</v>
      </c>
      <c r="S18" s="81" t="s">
        <v>855</v>
      </c>
      <c r="T18" s="81" t="s">
        <v>855</v>
      </c>
    </row>
    <row r="19" spans="2:20">
      <c r="B19" s="247" t="s">
        <v>1675</v>
      </c>
      <c r="C19" s="189">
        <v>12</v>
      </c>
      <c r="D19" s="81" t="s">
        <v>855</v>
      </c>
      <c r="E19" s="81" t="s">
        <v>855</v>
      </c>
      <c r="F19" s="81" t="s">
        <v>855</v>
      </c>
      <c r="G19" s="81" t="s">
        <v>855</v>
      </c>
      <c r="H19" s="81" t="s">
        <v>855</v>
      </c>
      <c r="I19" s="81" t="s">
        <v>855</v>
      </c>
      <c r="J19" s="81" t="s">
        <v>855</v>
      </c>
      <c r="K19" s="81" t="s">
        <v>855</v>
      </c>
      <c r="L19" s="81" t="s">
        <v>855</v>
      </c>
      <c r="M19" s="81" t="s">
        <v>855</v>
      </c>
      <c r="N19" s="81" t="s">
        <v>855</v>
      </c>
      <c r="O19" s="81" t="s">
        <v>855</v>
      </c>
      <c r="P19" s="81" t="s">
        <v>855</v>
      </c>
      <c r="Q19" s="81" t="s">
        <v>855</v>
      </c>
      <c r="R19" s="81" t="s">
        <v>855</v>
      </c>
      <c r="S19" s="81" t="s">
        <v>855</v>
      </c>
      <c r="T19" s="81" t="s">
        <v>855</v>
      </c>
    </row>
    <row r="20" spans="2:20">
      <c r="B20" s="247" t="s">
        <v>1676</v>
      </c>
      <c r="C20" s="189">
        <v>13</v>
      </c>
      <c r="D20" s="81" t="s">
        <v>855</v>
      </c>
      <c r="E20" s="81" t="s">
        <v>855</v>
      </c>
      <c r="F20" s="81" t="s">
        <v>855</v>
      </c>
      <c r="G20" s="81" t="s">
        <v>855</v>
      </c>
      <c r="H20" s="81" t="s">
        <v>855</v>
      </c>
      <c r="I20" s="81" t="s">
        <v>855</v>
      </c>
      <c r="J20" s="81" t="s">
        <v>855</v>
      </c>
      <c r="K20" s="81" t="s">
        <v>855</v>
      </c>
      <c r="L20" s="81" t="s">
        <v>855</v>
      </c>
      <c r="M20" s="81" t="s">
        <v>855</v>
      </c>
      <c r="N20" s="81" t="s">
        <v>855</v>
      </c>
      <c r="O20" s="81" t="s">
        <v>855</v>
      </c>
      <c r="P20" s="81" t="s">
        <v>855</v>
      </c>
      <c r="Q20" s="81" t="s">
        <v>855</v>
      </c>
      <c r="R20" s="81" t="s">
        <v>855</v>
      </c>
      <c r="S20" s="81" t="s">
        <v>855</v>
      </c>
      <c r="T20" s="81" t="s">
        <v>855</v>
      </c>
    </row>
    <row r="22" spans="2:20" ht="13.5" customHeight="1"/>
  </sheetData>
  <mergeCells count="5">
    <mergeCell ref="B2:T2"/>
    <mergeCell ref="D5:H5"/>
    <mergeCell ref="I5:L5"/>
    <mergeCell ref="M5:P5"/>
    <mergeCell ref="Q5:T5"/>
  </mergeCells>
  <pageMargins left="0.70866141732283472" right="0.70866141732283472" top="0.74803149606299213" bottom="0.74803149606299213" header="0.31496062992125984" footer="0.31496062992125984"/>
  <pageSetup paperSize="9" scale="36" orientation="landscape" cellComments="asDisplayed" r:id="rId1"/>
  <headerFooter>
    <oddHeader>&amp;CEN
Annex XXVII</oddHeader>
    <oddFooter>&amp;C&amp;"Calibri"&amp;11&amp;K000000&amp;P_x000D_&amp;1#&amp;"Calibri"&amp;10&amp;K000000 Internal Information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770DB-F6BB-4FAA-B830-CF34F6202AD4}">
  <sheetPr codeName="Sheet53">
    <tabColor rgb="FFFFFFFF"/>
    <pageSetUpPr fitToPage="1"/>
  </sheetPr>
  <dimension ref="A1:F21"/>
  <sheetViews>
    <sheetView showRowColHeaders="0" workbookViewId="0">
      <selection activeCell="B18" sqref="B18"/>
    </sheetView>
  </sheetViews>
  <sheetFormatPr defaultColWidth="9.33203125" defaultRowHeight="14.4"/>
  <cols>
    <col min="1" max="1" width="2.5546875" style="342" customWidth="1"/>
    <col min="2" max="2" width="28.33203125" style="342" customWidth="1"/>
    <col min="3" max="3" width="7.5546875" style="342" customWidth="1"/>
    <col min="4" max="4" width="33.33203125" style="342" customWidth="1"/>
    <col min="5" max="5" width="28" style="342" bestFit="1" customWidth="1"/>
    <col min="6" max="6" width="64.6640625" style="342" customWidth="1"/>
    <col min="7" max="16384" width="9.33203125" style="342"/>
  </cols>
  <sheetData>
    <row r="1" spans="1:6" ht="10.199999999999999" customHeight="1">
      <c r="A1" s="346"/>
      <c r="C1" s="346"/>
      <c r="D1" s="370"/>
      <c r="E1" s="370"/>
      <c r="F1" s="370"/>
    </row>
    <row r="2" spans="1:6" ht="28.2" customHeight="1">
      <c r="B2" s="715" t="s">
        <v>1678</v>
      </c>
      <c r="C2" s="716"/>
      <c r="D2" s="716"/>
      <c r="E2" s="716"/>
      <c r="F2" s="716"/>
    </row>
    <row r="3" spans="1:6" ht="14.7" customHeight="1">
      <c r="B3" s="388"/>
    </row>
    <row r="4" spans="1:6">
      <c r="A4" s="369"/>
      <c r="B4" s="369"/>
    </row>
    <row r="5" spans="1:6">
      <c r="A5" s="369"/>
      <c r="B5" s="369"/>
      <c r="C5" s="369"/>
      <c r="D5" s="749" t="s">
        <v>1679</v>
      </c>
      <c r="E5" s="750"/>
      <c r="F5" s="755"/>
    </row>
    <row r="6" spans="1:6">
      <c r="A6" s="369"/>
      <c r="B6" s="369"/>
      <c r="C6" s="369"/>
      <c r="D6" s="756" t="s">
        <v>1680</v>
      </c>
      <c r="E6" s="755"/>
      <c r="F6" s="723" t="s">
        <v>1681</v>
      </c>
    </row>
    <row r="7" spans="1:6">
      <c r="A7" s="369"/>
      <c r="B7" s="369"/>
      <c r="C7" s="369"/>
      <c r="D7" s="303"/>
      <c r="E7" s="320" t="s">
        <v>1682</v>
      </c>
      <c r="F7" s="724"/>
    </row>
    <row r="8" spans="1:6">
      <c r="A8" s="369"/>
      <c r="B8" s="369"/>
      <c r="C8" s="32" t="s">
        <v>503</v>
      </c>
      <c r="D8" s="243" t="s">
        <v>504</v>
      </c>
      <c r="E8" s="243" t="s">
        <v>505</v>
      </c>
      <c r="F8" s="243" t="s">
        <v>506</v>
      </c>
    </row>
    <row r="9" spans="1:6">
      <c r="B9" s="320" t="s">
        <v>1647</v>
      </c>
      <c r="C9" s="189">
        <v>1</v>
      </c>
      <c r="D9" s="283">
        <v>280971615.39999998</v>
      </c>
      <c r="E9" s="283">
        <v>17335948.670200001</v>
      </c>
      <c r="F9" s="283"/>
    </row>
    <row r="10" spans="1:6">
      <c r="B10" s="248" t="s">
        <v>1648</v>
      </c>
      <c r="C10" s="189">
        <v>2</v>
      </c>
      <c r="D10" s="81">
        <v>280971615.39999998</v>
      </c>
      <c r="E10" s="81">
        <v>17335948.670200001</v>
      </c>
      <c r="F10" s="81"/>
    </row>
    <row r="11" spans="1:6">
      <c r="B11" s="247" t="s">
        <v>1649</v>
      </c>
      <c r="C11" s="189">
        <v>3</v>
      </c>
      <c r="D11" s="81">
        <v>280971615.39999998</v>
      </c>
      <c r="E11" s="81">
        <v>17335948.670200001</v>
      </c>
      <c r="F11" s="81"/>
    </row>
    <row r="12" spans="1:6">
      <c r="B12" s="247" t="s">
        <v>1650</v>
      </c>
      <c r="C12" s="189">
        <v>4</v>
      </c>
      <c r="D12" s="81"/>
      <c r="E12" s="81"/>
      <c r="F12" s="81"/>
    </row>
    <row r="13" spans="1:6">
      <c r="B13" s="247" t="s">
        <v>1651</v>
      </c>
      <c r="C13" s="189">
        <v>5</v>
      </c>
      <c r="D13" s="81"/>
      <c r="E13" s="81"/>
      <c r="F13" s="81"/>
    </row>
    <row r="14" spans="1:6">
      <c r="B14" s="247" t="s">
        <v>1652</v>
      </c>
      <c r="C14" s="189">
        <v>6</v>
      </c>
      <c r="D14" s="81"/>
      <c r="E14" s="81"/>
      <c r="F14" s="81"/>
    </row>
    <row r="15" spans="1:6">
      <c r="B15" s="248" t="s">
        <v>1653</v>
      </c>
      <c r="C15" s="189">
        <v>7</v>
      </c>
      <c r="D15" s="81"/>
      <c r="E15" s="81"/>
      <c r="F15" s="81"/>
    </row>
    <row r="16" spans="1:6">
      <c r="B16" s="247" t="s">
        <v>1654</v>
      </c>
      <c r="C16" s="189">
        <v>8</v>
      </c>
      <c r="D16" s="81"/>
      <c r="E16" s="81"/>
      <c r="F16" s="81"/>
    </row>
    <row r="17" spans="2:6">
      <c r="B17" s="247" t="s">
        <v>1655</v>
      </c>
      <c r="C17" s="189">
        <v>9</v>
      </c>
      <c r="D17" s="81"/>
      <c r="E17" s="81"/>
      <c r="F17" s="81"/>
    </row>
    <row r="18" spans="2:6">
      <c r="B18" s="247" t="s">
        <v>1656</v>
      </c>
      <c r="C18" s="189">
        <v>10</v>
      </c>
      <c r="D18" s="81"/>
      <c r="E18" s="81"/>
      <c r="F18" s="81"/>
    </row>
    <row r="19" spans="2:6">
      <c r="B19" s="247" t="s">
        <v>1657</v>
      </c>
      <c r="C19" s="189">
        <v>11</v>
      </c>
      <c r="D19" s="81"/>
      <c r="E19" s="81"/>
      <c r="F19" s="81"/>
    </row>
    <row r="20" spans="2:6">
      <c r="B20" s="247" t="s">
        <v>1652</v>
      </c>
      <c r="C20" s="189">
        <v>12</v>
      </c>
      <c r="D20" s="81"/>
      <c r="E20" s="81"/>
      <c r="F20" s="81"/>
    </row>
    <row r="21" spans="2:6" ht="13.95" customHeight="1"/>
  </sheetData>
  <mergeCells count="4">
    <mergeCell ref="B2:F2"/>
    <mergeCell ref="D5:F5"/>
    <mergeCell ref="D6:E6"/>
    <mergeCell ref="F6:F7"/>
  </mergeCells>
  <pageMargins left="0.70866141732283472" right="0.70866141732283472" top="0.74803149606299213" bottom="0.74803149606299213" header="0.31496062992125984" footer="0.31496062992125984"/>
  <pageSetup paperSize="9" scale="79" orientation="landscape" r:id="rId1"/>
  <headerFooter>
    <oddHeader>&amp;CEN
Annex XXVII</oddHeader>
    <oddFooter>&amp;C&amp;"Calibri"&amp;11&amp;K000000&amp;P_x000D_&amp;1#&amp;"Calibri"&amp;10&amp;K000000 Internal Information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1">
    <tabColor rgb="FFFFFFFF"/>
  </sheetPr>
  <dimension ref="A1:K10"/>
  <sheetViews>
    <sheetView showRowColHeaders="0" workbookViewId="0">
      <selection activeCell="B18" sqref="B18"/>
    </sheetView>
  </sheetViews>
  <sheetFormatPr defaultColWidth="11.44140625" defaultRowHeight="14.4"/>
  <cols>
    <col min="1" max="1" width="2.5546875" style="367" customWidth="1"/>
    <col min="2" max="2" width="31" style="342" bestFit="1" customWidth="1"/>
    <col min="3" max="3" width="6" style="342" bestFit="1" customWidth="1"/>
    <col min="4" max="4" width="194.5546875" style="342" customWidth="1"/>
    <col min="5" max="5" width="64.6640625" style="342" customWidth="1"/>
    <col min="6" max="16384" width="11.44140625" style="342"/>
  </cols>
  <sheetData>
    <row r="1" spans="2:11" ht="10.199999999999999" customHeight="1">
      <c r="E1" s="368"/>
      <c r="F1" s="368"/>
      <c r="G1" s="368"/>
      <c r="H1" s="368"/>
      <c r="I1" s="368"/>
      <c r="J1" s="368"/>
      <c r="K1" s="368"/>
    </row>
    <row r="2" spans="2:11" ht="28.2" customHeight="1">
      <c r="B2" s="715" t="s">
        <v>1683</v>
      </c>
      <c r="C2" s="716"/>
      <c r="D2" s="716"/>
      <c r="E2" s="380"/>
    </row>
    <row r="3" spans="2:11" ht="14.7" customHeight="1">
      <c r="B3" s="388"/>
      <c r="C3" s="388"/>
      <c r="D3" s="397"/>
      <c r="E3" s="380"/>
    </row>
    <row r="4" spans="2:11">
      <c r="B4"/>
      <c r="D4" s="302" t="s">
        <v>583</v>
      </c>
    </row>
    <row r="5" spans="2:11">
      <c r="C5" s="32" t="s">
        <v>503</v>
      </c>
      <c r="D5" s="184" t="s">
        <v>584</v>
      </c>
    </row>
    <row r="6" spans="2:11" ht="261.60000000000002" customHeight="1">
      <c r="B6" s="302" t="s">
        <v>1684</v>
      </c>
      <c r="C6" s="254" t="s">
        <v>504</v>
      </c>
      <c r="D6" s="22" t="s">
        <v>2117</v>
      </c>
    </row>
    <row r="7" spans="2:11" ht="38.4" customHeight="1">
      <c r="B7" s="302" t="s">
        <v>1685</v>
      </c>
      <c r="C7" s="254" t="s">
        <v>505</v>
      </c>
      <c r="D7" s="55" t="s">
        <v>2601</v>
      </c>
    </row>
    <row r="8" spans="2:11" ht="39" customHeight="1">
      <c r="B8" s="302" t="s">
        <v>1686</v>
      </c>
      <c r="C8" s="254" t="s">
        <v>506</v>
      </c>
      <c r="D8" s="55" t="s">
        <v>2600</v>
      </c>
    </row>
    <row r="9" spans="2:11" ht="42" customHeight="1"/>
    <row r="10" spans="2:11">
      <c r="B10" s="347"/>
      <c r="C10" s="347"/>
    </row>
  </sheetData>
  <mergeCells count="1">
    <mergeCell ref="B2:D2"/>
  </mergeCells>
  <pageMargins left="0.70866141732283472" right="0.70866141732283472" top="0.74803149606299213" bottom="0.74803149606299213" header="0.31496062992125984" footer="0.31496062992125984"/>
  <pageSetup paperSize="9" scale="85" fitToWidth="0" fitToHeight="0" orientation="landscape" r:id="rId1"/>
  <headerFooter>
    <oddHeader>&amp;CEN
Annex XXIX</oddHeader>
    <oddFooter>&amp;C&amp;"Calibri"&amp;11&amp;K000000&amp;P_x000D_&amp;1#&amp;"Calibri"&amp;10&amp;K000000 Internal Information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6D0E-D6B1-410E-8858-8003D45A70E7}">
  <sheetPr codeName="Sheet54">
    <tabColor rgb="FFFFFFFF"/>
    <pageSetUpPr fitToPage="1"/>
  </sheetPr>
  <dimension ref="A1:H13"/>
  <sheetViews>
    <sheetView showRowColHeaders="0" workbookViewId="0">
      <selection activeCell="B18" sqref="B18"/>
    </sheetView>
  </sheetViews>
  <sheetFormatPr defaultColWidth="11.44140625" defaultRowHeight="14.4"/>
  <cols>
    <col min="1" max="1" width="2.5546875" style="342" customWidth="1"/>
    <col min="2" max="2" width="48.44140625" style="342" customWidth="1"/>
    <col min="3" max="3" width="7.5546875" style="342" customWidth="1"/>
    <col min="4" max="4" width="30" style="344" customWidth="1"/>
    <col min="5" max="5" width="15.33203125" style="342" customWidth="1"/>
    <col min="6" max="6" width="18.44140625" style="342" bestFit="1" customWidth="1"/>
    <col min="7" max="7" width="50.6640625" style="342" customWidth="1"/>
    <col min="8" max="8" width="7.44140625" style="342" customWidth="1"/>
    <col min="9" max="9" width="42" style="342" customWidth="1"/>
    <col min="10" max="16384" width="11.44140625" style="342"/>
  </cols>
  <sheetData>
    <row r="1" spans="1:8" s="349" customFormat="1" ht="10.199999999999999" customHeight="1">
      <c r="B1" s="364"/>
      <c r="C1" s="364"/>
      <c r="D1" s="365"/>
      <c r="E1" s="366"/>
    </row>
    <row r="2" spans="1:8" ht="28.2" customHeight="1">
      <c r="A2" s="345"/>
      <c r="B2" s="715" t="s">
        <v>2609</v>
      </c>
      <c r="C2" s="716"/>
      <c r="D2" s="716"/>
    </row>
    <row r="3" spans="1:8" ht="14.7" customHeight="1">
      <c r="B3" s="388"/>
      <c r="D3" s="342"/>
    </row>
    <row r="4" spans="1:8">
      <c r="B4" s="625"/>
      <c r="C4" s="817"/>
      <c r="D4" s="749" t="s">
        <v>2602</v>
      </c>
      <c r="E4" s="750"/>
      <c r="F4" s="750"/>
      <c r="G4" s="755"/>
    </row>
    <row r="5" spans="1:8">
      <c r="B5" s="626"/>
      <c r="C5" s="818"/>
      <c r="D5" s="723" t="s">
        <v>1687</v>
      </c>
      <c r="E5" s="749" t="s">
        <v>2603</v>
      </c>
      <c r="F5" s="750"/>
      <c r="G5" s="755"/>
      <c r="H5" s="435"/>
    </row>
    <row r="6" spans="1:8">
      <c r="B6" s="626"/>
      <c r="C6" s="819"/>
      <c r="D6" s="724"/>
      <c r="E6" s="302" t="s">
        <v>2604</v>
      </c>
      <c r="F6" s="302" t="s">
        <v>1690</v>
      </c>
      <c r="G6" s="302" t="s">
        <v>1691</v>
      </c>
      <c r="H6" s="435"/>
    </row>
    <row r="7" spans="1:8">
      <c r="B7" s="626"/>
      <c r="C7" s="250" t="s">
        <v>503</v>
      </c>
      <c r="D7" s="250" t="s">
        <v>504</v>
      </c>
      <c r="E7" s="250" t="s">
        <v>505</v>
      </c>
      <c r="F7" s="250" t="s">
        <v>506</v>
      </c>
      <c r="G7" s="250" t="s">
        <v>527</v>
      </c>
      <c r="H7" s="435"/>
    </row>
    <row r="8" spans="1:8">
      <c r="B8" s="624" t="s">
        <v>1688</v>
      </c>
      <c r="C8" s="250">
        <v>1</v>
      </c>
      <c r="D8" s="621">
        <v>156940.1072</v>
      </c>
      <c r="E8" s="621"/>
      <c r="F8" s="621"/>
      <c r="G8" s="621"/>
      <c r="H8" s="435"/>
    </row>
    <row r="9" spans="1:8">
      <c r="B9" s="624" t="s">
        <v>1689</v>
      </c>
      <c r="C9" s="250">
        <v>2</v>
      </c>
      <c r="D9" s="621"/>
      <c r="E9" s="621"/>
      <c r="F9" s="621"/>
      <c r="G9" s="621"/>
    </row>
    <row r="10" spans="1:8">
      <c r="B10" s="624" t="s">
        <v>2605</v>
      </c>
      <c r="C10" s="250">
        <v>3</v>
      </c>
      <c r="D10" s="621"/>
      <c r="E10" s="621"/>
      <c r="F10" s="621"/>
      <c r="G10" s="621"/>
    </row>
    <row r="11" spans="1:8">
      <c r="B11" s="624" t="s">
        <v>2606</v>
      </c>
      <c r="C11" s="250">
        <v>4</v>
      </c>
      <c r="D11" s="621"/>
      <c r="E11" s="621"/>
      <c r="F11" s="621"/>
      <c r="G11" s="621"/>
    </row>
    <row r="12" spans="1:8">
      <c r="B12" s="624" t="s">
        <v>2607</v>
      </c>
      <c r="C12" s="250">
        <v>5</v>
      </c>
      <c r="D12" s="621"/>
      <c r="E12" s="622"/>
      <c r="F12" s="622"/>
      <c r="G12" s="622"/>
    </row>
    <row r="13" spans="1:8">
      <c r="B13" s="320" t="s">
        <v>2608</v>
      </c>
      <c r="C13" s="250">
        <v>6</v>
      </c>
      <c r="D13" s="623">
        <v>156940.1072</v>
      </c>
      <c r="E13" s="623"/>
      <c r="F13" s="623"/>
      <c r="G13" s="623"/>
    </row>
  </sheetData>
  <mergeCells count="5">
    <mergeCell ref="B2:D2"/>
    <mergeCell ref="C4:C6"/>
    <mergeCell ref="D4:G4"/>
    <mergeCell ref="D5:D6"/>
    <mergeCell ref="E5:G5"/>
  </mergeCells>
  <pageMargins left="0.70866141732283472" right="0.70866141732283472" top="0.74803149606299213" bottom="0.74803149606299213" header="0.31496062992125984" footer="0.31496062992125984"/>
  <pageSetup paperSize="9" scale="75" orientation="landscape" r:id="rId1"/>
  <headerFooter>
    <oddHeader>&amp;CEN
Annex XXIX</oddHeader>
    <oddFooter>&amp;C&amp;"Calibri"&amp;11&amp;K000000&amp;P_x000D_&amp;1#&amp;"Calibri"&amp;10&amp;K000000 Internal Information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76">
    <tabColor rgb="FFFFFFFF"/>
  </sheetPr>
  <dimension ref="B1:F10"/>
  <sheetViews>
    <sheetView showRowColHeaders="0" workbookViewId="0">
      <selection activeCell="B18" sqref="B18"/>
    </sheetView>
  </sheetViews>
  <sheetFormatPr defaultColWidth="9" defaultRowHeight="14.4"/>
  <cols>
    <col min="1" max="1" width="2.5546875" style="342" customWidth="1"/>
    <col min="2" max="2" width="50.5546875" style="342" customWidth="1"/>
    <col min="3" max="3" width="4.5546875" style="342" bestFit="1" customWidth="1"/>
    <col min="4" max="4" width="150.5546875" style="342" customWidth="1"/>
    <col min="5" max="5" width="13.33203125" style="352" customWidth="1"/>
    <col min="6" max="6" width="52.44140625" style="342" customWidth="1"/>
    <col min="7" max="16384" width="9" style="342"/>
  </cols>
  <sheetData>
    <row r="1" spans="2:6" ht="10.199999999999999" customHeight="1"/>
    <row r="2" spans="2:6" ht="28.2" customHeight="1">
      <c r="B2" s="715" t="s">
        <v>1692</v>
      </c>
      <c r="C2" s="716"/>
      <c r="D2" s="716"/>
      <c r="F2" s="436"/>
    </row>
    <row r="3" spans="2:6" ht="14.7" customHeight="1">
      <c r="B3" s="388"/>
      <c r="C3" s="388"/>
      <c r="D3" s="348"/>
    </row>
    <row r="4" spans="2:6" ht="15" customHeight="1">
      <c r="B4" s="351"/>
      <c r="C4" s="351"/>
      <c r="D4" s="348"/>
    </row>
    <row r="5" spans="2:6">
      <c r="D5" s="302" t="s">
        <v>583</v>
      </c>
    </row>
    <row r="6" spans="2:6">
      <c r="C6" s="245" t="s">
        <v>503</v>
      </c>
      <c r="D6" s="184" t="s">
        <v>584</v>
      </c>
    </row>
    <row r="7" spans="2:6" ht="86.4">
      <c r="B7" s="320" t="s">
        <v>1693</v>
      </c>
      <c r="C7" s="257" t="s">
        <v>504</v>
      </c>
      <c r="D7" s="12" t="s">
        <v>2614</v>
      </c>
      <c r="E7" s="342"/>
    </row>
    <row r="8" spans="2:6" ht="172.8">
      <c r="B8" s="320" t="s">
        <v>1694</v>
      </c>
      <c r="C8" s="257" t="s">
        <v>505</v>
      </c>
      <c r="D8" s="12" t="s">
        <v>2612</v>
      </c>
      <c r="E8" s="342"/>
    </row>
    <row r="9" spans="2:6">
      <c r="B9" s="320" t="s">
        <v>1694</v>
      </c>
      <c r="C9" s="257" t="s">
        <v>506</v>
      </c>
      <c r="D9" s="12" t="s">
        <v>2613</v>
      </c>
      <c r="E9" s="342"/>
    </row>
    <row r="10" spans="2:6">
      <c r="B10" s="320" t="s">
        <v>1695</v>
      </c>
      <c r="C10" s="257" t="s">
        <v>527</v>
      </c>
      <c r="D10" s="12" t="s">
        <v>2613</v>
      </c>
      <c r="E10" s="342"/>
    </row>
  </sheetData>
  <mergeCells count="1">
    <mergeCell ref="B2:D2"/>
  </mergeCells>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&amp;C&amp;"Calibri"&amp;11&amp;K000000&amp;P_x000D_&amp;1#&amp;"Calibri"&amp;10&amp;K000000 Internal Information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77">
    <tabColor rgb="FFFFFFFF"/>
  </sheetPr>
  <dimension ref="A1:G9"/>
  <sheetViews>
    <sheetView showRowColHeaders="0" zoomScaleNormal="100" workbookViewId="0">
      <selection activeCell="B18" sqref="B18"/>
    </sheetView>
  </sheetViews>
  <sheetFormatPr defaultColWidth="9.33203125" defaultRowHeight="14.4"/>
  <cols>
    <col min="1" max="1" width="2.5546875" style="342" customWidth="1"/>
    <col min="2" max="2" width="79.5546875" style="342" customWidth="1"/>
    <col min="3" max="3" width="6" style="342" bestFit="1" customWidth="1"/>
    <col min="4" max="4" width="22.33203125" style="342" customWidth="1"/>
    <col min="5" max="5" width="9.33203125" style="342"/>
    <col min="6" max="6" width="13.33203125" style="352" customWidth="1"/>
    <col min="7" max="7" width="52.44140625" style="342" customWidth="1"/>
    <col min="8" max="16384" width="9.33203125" style="342"/>
  </cols>
  <sheetData>
    <row r="1" spans="1:7" ht="10.199999999999999" customHeight="1"/>
    <row r="2" spans="1:7" ht="28.2" customHeight="1">
      <c r="B2" s="715" t="s">
        <v>2619</v>
      </c>
      <c r="C2" s="716"/>
      <c r="D2" s="716"/>
      <c r="G2" s="436"/>
    </row>
    <row r="3" spans="1:7" ht="14.7" customHeight="1">
      <c r="A3" s="351"/>
      <c r="B3" s="628"/>
      <c r="C3" s="628"/>
      <c r="D3" s="348"/>
      <c r="E3" s="348"/>
    </row>
    <row r="4" spans="1:7" s="350" customFormat="1">
      <c r="A4" s="342"/>
    </row>
    <row r="5" spans="1:7">
      <c r="B5" s="302"/>
      <c r="C5" s="233" t="s">
        <v>503</v>
      </c>
      <c r="D5" s="233" t="s">
        <v>504</v>
      </c>
    </row>
    <row r="6" spans="1:7">
      <c r="B6" s="629" t="s">
        <v>2615</v>
      </c>
      <c r="C6" s="233">
        <v>1</v>
      </c>
      <c r="D6" s="81">
        <v>152372879.66800001</v>
      </c>
    </row>
    <row r="7" spans="1:7">
      <c r="B7" s="629" t="s">
        <v>2616</v>
      </c>
      <c r="C7" s="233" t="s">
        <v>1139</v>
      </c>
      <c r="D7" s="81"/>
    </row>
    <row r="8" spans="1:7">
      <c r="B8" s="629" t="s">
        <v>2617</v>
      </c>
      <c r="C8" s="233">
        <v>3</v>
      </c>
      <c r="D8" s="81">
        <v>152372879.66800001</v>
      </c>
    </row>
    <row r="9" spans="1:7">
      <c r="B9" s="320" t="s">
        <v>2618</v>
      </c>
      <c r="C9" s="233">
        <v>4</v>
      </c>
      <c r="D9" s="81">
        <v>1904660995.8499999</v>
      </c>
    </row>
  </sheetData>
  <mergeCells count="1">
    <mergeCell ref="B2:D2"/>
  </mergeCells>
  <pageMargins left="0.70866141732283472" right="0.70866141732283472" top="0.74803149606299213" bottom="0.74803149606299213" header="0.31496062992125984" footer="0.31496062992125984"/>
  <pageSetup paperSize="9" scale="75" orientation="landscape" verticalDpi="1200" r:id="rId1"/>
  <headerFooter>
    <oddHeader>&amp;CEN
Annex XXXI</oddHeader>
    <oddFooter>&amp;C&amp;"Calibri"&amp;11&amp;K000000&amp;P_x000D_&amp;1#&amp;"Calibri"&amp;10&amp;K000000 Internal Information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38BB3-B53B-470A-A158-853B558E2165}">
  <sheetPr>
    <tabColor rgb="FFFFFFFF"/>
    <pageSetUpPr fitToPage="1"/>
  </sheetPr>
  <dimension ref="B1:G34"/>
  <sheetViews>
    <sheetView showGridLines="0" showRowColHeaders="0" zoomScale="55" zoomScaleNormal="55" workbookViewId="0">
      <selection activeCell="E6" sqref="E6"/>
    </sheetView>
  </sheetViews>
  <sheetFormatPr defaultColWidth="9" defaultRowHeight="14.4"/>
  <cols>
    <col min="1" max="1" width="2.5546875" customWidth="1"/>
    <col min="2" max="2" width="3.5546875" customWidth="1"/>
    <col min="3" max="3" width="2.6640625" customWidth="1"/>
    <col min="4" max="4" width="77.33203125" customWidth="1"/>
    <col min="5" max="5" width="7.44140625" customWidth="1"/>
    <col min="6" max="6" width="232.88671875" customWidth="1"/>
    <col min="7" max="7" width="21.5546875" hidden="1" customWidth="1"/>
  </cols>
  <sheetData>
    <row r="1" spans="2:7" ht="10.199999999999999" customHeight="1"/>
    <row r="2" spans="2:7" ht="27.9" customHeight="1">
      <c r="B2" s="715" t="s">
        <v>1696</v>
      </c>
      <c r="C2" s="716"/>
      <c r="D2" s="716"/>
      <c r="E2" s="716"/>
      <c r="F2" s="716"/>
    </row>
    <row r="3" spans="2:7" ht="14.4" customHeight="1">
      <c r="B3" s="53"/>
      <c r="C3" s="6"/>
      <c r="D3" s="6"/>
      <c r="E3" s="6"/>
      <c r="F3" s="6"/>
    </row>
    <row r="4" spans="2:7">
      <c r="B4" s="6"/>
      <c r="C4" s="6"/>
      <c r="D4" s="6"/>
      <c r="E4" s="6"/>
      <c r="F4" s="6"/>
    </row>
    <row r="5" spans="2:7">
      <c r="B5" s="483"/>
      <c r="C5" s="6"/>
      <c r="F5" s="302" t="s">
        <v>583</v>
      </c>
    </row>
    <row r="6" spans="2:7">
      <c r="B6" s="483"/>
      <c r="C6" s="6"/>
      <c r="E6" s="245" t="s">
        <v>503</v>
      </c>
      <c r="F6" s="184" t="s">
        <v>584</v>
      </c>
    </row>
    <row r="7" spans="2:7">
      <c r="B7" s="320" t="s">
        <v>1697</v>
      </c>
      <c r="C7" s="320"/>
      <c r="D7" s="320"/>
      <c r="E7" s="320"/>
      <c r="F7" s="320"/>
    </row>
    <row r="8" spans="2:7" ht="43.2">
      <c r="B8" s="126"/>
      <c r="C8" s="162" t="s">
        <v>1698</v>
      </c>
      <c r="D8" s="119" t="s">
        <v>1699</v>
      </c>
      <c r="E8" s="189" t="s">
        <v>504</v>
      </c>
      <c r="F8" s="4" t="s">
        <v>2785</v>
      </c>
      <c r="G8" t="s">
        <v>1700</v>
      </c>
    </row>
    <row r="9" spans="2:7" ht="28.8">
      <c r="B9" s="126"/>
      <c r="C9" s="162" t="s">
        <v>1698</v>
      </c>
      <c r="D9" s="119" t="s">
        <v>1701</v>
      </c>
      <c r="E9" s="189" t="s">
        <v>505</v>
      </c>
      <c r="F9" s="4" t="s">
        <v>2284</v>
      </c>
      <c r="G9" t="s">
        <v>1702</v>
      </c>
    </row>
    <row r="10" spans="2:7" ht="43.2">
      <c r="B10" s="126"/>
      <c r="C10" s="162" t="s">
        <v>1698</v>
      </c>
      <c r="D10" s="119" t="s">
        <v>1703</v>
      </c>
      <c r="E10" s="189" t="s">
        <v>506</v>
      </c>
      <c r="F10" s="4" t="s">
        <v>2285</v>
      </c>
      <c r="G10" t="s">
        <v>1704</v>
      </c>
    </row>
    <row r="11" spans="2:7" ht="28.8">
      <c r="B11" s="126"/>
      <c r="C11" s="162" t="s">
        <v>1698</v>
      </c>
      <c r="D11" s="119" t="s">
        <v>1705</v>
      </c>
      <c r="E11" s="189" t="s">
        <v>527</v>
      </c>
      <c r="F11" s="105" t="s">
        <v>2778</v>
      </c>
      <c r="G11" t="s">
        <v>1706</v>
      </c>
    </row>
    <row r="12" spans="2:7">
      <c r="B12" s="320" t="s">
        <v>1707</v>
      </c>
      <c r="C12" s="320"/>
      <c r="D12" s="320"/>
      <c r="E12" s="320"/>
      <c r="F12" s="320"/>
    </row>
    <row r="13" spans="2:7" ht="43.2">
      <c r="B13" s="126"/>
      <c r="C13" s="162" t="s">
        <v>1698</v>
      </c>
      <c r="D13" s="119" t="s">
        <v>1708</v>
      </c>
      <c r="E13" s="189" t="s">
        <v>528</v>
      </c>
      <c r="F13" s="105" t="s">
        <v>2778</v>
      </c>
      <c r="G13" t="s">
        <v>1709</v>
      </c>
    </row>
    <row r="14" spans="2:7" ht="28.8">
      <c r="B14" s="126"/>
      <c r="C14" s="162" t="s">
        <v>1698</v>
      </c>
      <c r="D14" s="119" t="s">
        <v>1710</v>
      </c>
      <c r="E14" s="189" t="s">
        <v>590</v>
      </c>
      <c r="F14" s="105" t="s">
        <v>2778</v>
      </c>
      <c r="G14" t="s">
        <v>1711</v>
      </c>
    </row>
    <row r="15" spans="2:7" ht="42.9" customHeight="1">
      <c r="B15" s="126"/>
      <c r="C15" s="162" t="s">
        <v>1698</v>
      </c>
      <c r="D15" s="119" t="s">
        <v>1712</v>
      </c>
      <c r="E15" s="189" t="s">
        <v>592</v>
      </c>
      <c r="F15" s="4" t="s">
        <v>2779</v>
      </c>
      <c r="G15" t="s">
        <v>1713</v>
      </c>
    </row>
    <row r="16" spans="2:7" ht="42.9" customHeight="1">
      <c r="B16" s="126"/>
      <c r="C16" s="162" t="s">
        <v>1698</v>
      </c>
      <c r="D16" s="119" t="s">
        <v>1714</v>
      </c>
      <c r="E16" s="189" t="s">
        <v>704</v>
      </c>
      <c r="F16" s="105" t="s">
        <v>2778</v>
      </c>
      <c r="G16" t="s">
        <v>1715</v>
      </c>
    </row>
    <row r="17" spans="2:7" ht="42.9" customHeight="1">
      <c r="B17" s="126"/>
      <c r="C17" s="162" t="s">
        <v>1698</v>
      </c>
      <c r="D17" s="119" t="s">
        <v>1716</v>
      </c>
      <c r="E17" s="189" t="s">
        <v>1028</v>
      </c>
      <c r="F17" s="4" t="s">
        <v>2780</v>
      </c>
      <c r="G17" t="s">
        <v>1717</v>
      </c>
    </row>
    <row r="18" spans="2:7" ht="42.9" customHeight="1">
      <c r="B18" s="820" t="s">
        <v>1718</v>
      </c>
      <c r="C18" s="821"/>
      <c r="D18" s="822"/>
      <c r="E18" s="189" t="s">
        <v>1029</v>
      </c>
      <c r="F18" s="105" t="s">
        <v>2781</v>
      </c>
      <c r="G18" t="s">
        <v>506</v>
      </c>
    </row>
    <row r="19" spans="2:7" ht="42.9" customHeight="1">
      <c r="B19" s="820" t="s">
        <v>1719</v>
      </c>
      <c r="C19" s="821"/>
      <c r="D19" s="822"/>
      <c r="E19" s="189" t="s">
        <v>1030</v>
      </c>
      <c r="F19" s="4" t="s">
        <v>2286</v>
      </c>
      <c r="G19" t="s">
        <v>527</v>
      </c>
    </row>
    <row r="20" spans="2:7">
      <c r="B20" s="320" t="s">
        <v>1720</v>
      </c>
      <c r="C20" s="320"/>
      <c r="D20" s="320"/>
      <c r="E20" s="320"/>
      <c r="F20" s="320"/>
    </row>
    <row r="21" spans="2:7" ht="28.8">
      <c r="B21" s="126"/>
      <c r="C21" s="162" t="s">
        <v>1698</v>
      </c>
      <c r="D21" s="119" t="s">
        <v>1721</v>
      </c>
      <c r="E21" s="189" t="s">
        <v>1031</v>
      </c>
      <c r="F21" s="105" t="s">
        <v>2778</v>
      </c>
      <c r="G21" t="s">
        <v>1722</v>
      </c>
    </row>
    <row r="22" spans="2:7" ht="28.8">
      <c r="B22" s="126"/>
      <c r="C22" s="162" t="s">
        <v>1698</v>
      </c>
      <c r="D22" s="119" t="s">
        <v>1723</v>
      </c>
      <c r="E22" s="189" t="s">
        <v>1032</v>
      </c>
      <c r="F22" s="105" t="s">
        <v>2778</v>
      </c>
      <c r="G22" t="s">
        <v>1724</v>
      </c>
    </row>
    <row r="23" spans="2:7" ht="43.2">
      <c r="B23" s="126"/>
      <c r="C23" s="162" t="s">
        <v>1698</v>
      </c>
      <c r="D23" s="119" t="s">
        <v>1725</v>
      </c>
      <c r="E23" s="189" t="s">
        <v>1299</v>
      </c>
      <c r="F23" s="4" t="s">
        <v>2782</v>
      </c>
      <c r="G23" t="s">
        <v>1726</v>
      </c>
    </row>
    <row r="24" spans="2:7" ht="43.2">
      <c r="B24" s="126"/>
      <c r="C24" s="162" t="s">
        <v>1698</v>
      </c>
      <c r="D24" s="119" t="s">
        <v>1727</v>
      </c>
      <c r="E24" s="189" t="s">
        <v>1300</v>
      </c>
      <c r="F24" s="105" t="s">
        <v>2778</v>
      </c>
      <c r="G24" t="s">
        <v>1728</v>
      </c>
    </row>
    <row r="25" spans="2:7">
      <c r="B25" s="320" t="s">
        <v>1729</v>
      </c>
      <c r="C25" s="320"/>
      <c r="D25" s="320"/>
      <c r="E25" s="320"/>
      <c r="F25" s="320"/>
    </row>
    <row r="26" spans="2:7" ht="187.2">
      <c r="B26" s="126"/>
      <c r="C26" s="162" t="s">
        <v>1698</v>
      </c>
      <c r="D26" s="119" t="s">
        <v>1730</v>
      </c>
      <c r="E26" s="189" t="s">
        <v>1428</v>
      </c>
      <c r="F26" s="4" t="s">
        <v>2783</v>
      </c>
      <c r="G26" t="s">
        <v>1731</v>
      </c>
    </row>
    <row r="27" spans="2:7" ht="28.8">
      <c r="B27" s="126"/>
      <c r="C27" s="162" t="s">
        <v>1698</v>
      </c>
      <c r="D27" s="119" t="s">
        <v>1732</v>
      </c>
      <c r="E27" s="189" t="s">
        <v>1429</v>
      </c>
      <c r="F27" s="105" t="s">
        <v>2778</v>
      </c>
      <c r="G27" t="s">
        <v>1733</v>
      </c>
    </row>
    <row r="28" spans="2:7">
      <c r="B28" s="126"/>
      <c r="C28" s="162" t="s">
        <v>1698</v>
      </c>
      <c r="D28" s="130" t="s">
        <v>1734</v>
      </c>
      <c r="E28" s="189" t="s">
        <v>1735</v>
      </c>
      <c r="F28" s="263" t="s">
        <v>2087</v>
      </c>
      <c r="G28" t="s">
        <v>1736</v>
      </c>
    </row>
    <row r="29" spans="2:7">
      <c r="B29" s="320" t="s">
        <v>1737</v>
      </c>
      <c r="C29" s="320"/>
      <c r="D29" s="320"/>
      <c r="E29" s="320"/>
      <c r="F29" s="320"/>
    </row>
    <row r="30" spans="2:7" ht="56.4" customHeight="1">
      <c r="B30" s="126"/>
      <c r="C30" s="162" t="s">
        <v>1698</v>
      </c>
      <c r="D30" s="119" t="s">
        <v>1738</v>
      </c>
      <c r="E30" s="189" t="s">
        <v>1739</v>
      </c>
      <c r="F30" s="105" t="s">
        <v>2778</v>
      </c>
      <c r="G30" t="s">
        <v>592</v>
      </c>
    </row>
    <row r="31" spans="2:7">
      <c r="B31" s="820" t="s">
        <v>1740</v>
      </c>
      <c r="C31" s="821"/>
      <c r="D31" s="822"/>
      <c r="E31" s="189" t="s">
        <v>1741</v>
      </c>
      <c r="F31" s="263" t="s">
        <v>2784</v>
      </c>
      <c r="G31" t="s">
        <v>704</v>
      </c>
    </row>
    <row r="32" spans="2:7" ht="15" customHeight="1">
      <c r="B32" s="320" t="s">
        <v>1742</v>
      </c>
      <c r="C32" s="320"/>
      <c r="D32" s="320"/>
      <c r="E32" s="320"/>
      <c r="F32" s="320"/>
    </row>
    <row r="33" spans="2:7" ht="75" customHeight="1">
      <c r="B33" s="126"/>
      <c r="C33" s="162" t="s">
        <v>1698</v>
      </c>
      <c r="D33" s="119" t="s">
        <v>1743</v>
      </c>
      <c r="E33" s="189" t="s">
        <v>1744</v>
      </c>
      <c r="F33" s="4" t="s">
        <v>2087</v>
      </c>
      <c r="G33" t="s">
        <v>1028</v>
      </c>
    </row>
    <row r="34" spans="2:7" ht="44.4" customHeight="1">
      <c r="B34" s="820" t="s">
        <v>1745</v>
      </c>
      <c r="C34" s="821"/>
      <c r="D34" s="822"/>
      <c r="E34" s="189" t="s">
        <v>1746</v>
      </c>
      <c r="F34" s="4" t="s">
        <v>2784</v>
      </c>
      <c r="G34" t="s">
        <v>1029</v>
      </c>
    </row>
  </sheetData>
  <mergeCells count="5">
    <mergeCell ref="B2:F2"/>
    <mergeCell ref="B18:D18"/>
    <mergeCell ref="B19:D19"/>
    <mergeCell ref="B31:D31"/>
    <mergeCell ref="B34:D34"/>
  </mergeCells>
  <pageMargins left="0.70866141732283472" right="0.70866141732283472" top="0.74803149606299213" bottom="0.74803149606299213" header="0.31496062992125984" footer="0.31496062992125984"/>
  <pageSetup paperSize="9" scale="39" orientation="landscape" r:id="rId1"/>
  <headerFooter>
    <oddHeader>&amp;CEN
Annex XXXIII</oddHeader>
    <oddFooter>&amp;L_x000D_&amp;1#&amp;"Calibri"&amp;10&amp;K000000 Confidential Information&amp;C&amp;"Calibri"&amp;11&amp;K000000&amp;P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4980A-9293-4B1B-993F-F40D1801833E}">
  <sheetPr>
    <tabColor rgb="FFFFFFFF"/>
    <pageSetUpPr fitToPage="1"/>
  </sheetPr>
  <dimension ref="A1:I25"/>
  <sheetViews>
    <sheetView showGridLines="0" showRowColHeaders="0" zoomScale="80" zoomScaleNormal="80" workbookViewId="0">
      <selection activeCell="D5" sqref="D5"/>
    </sheetView>
  </sheetViews>
  <sheetFormatPr defaultColWidth="9.109375" defaultRowHeight="14.4"/>
  <cols>
    <col min="1" max="1" width="2.5546875" style="6" customWidth="1"/>
    <col min="2" max="2" width="12.88671875" style="6" customWidth="1"/>
    <col min="3" max="3" width="64.33203125" style="6" customWidth="1"/>
    <col min="4" max="4" width="4.5546875" style="6" bestFit="1" customWidth="1"/>
    <col min="5" max="8" width="20.88671875" style="6" customWidth="1"/>
    <col min="9" max="9" width="10" style="6" bestFit="1" customWidth="1"/>
    <col min="10" max="16384" width="9.109375" style="6"/>
  </cols>
  <sheetData>
    <row r="1" spans="1:9" ht="10.199999999999999" customHeight="1"/>
    <row r="2" spans="1:9" ht="27.9" customHeight="1">
      <c r="B2" s="715" t="s">
        <v>1747</v>
      </c>
      <c r="C2" s="716"/>
      <c r="D2" s="716"/>
      <c r="E2" s="716"/>
      <c r="F2" s="716"/>
      <c r="G2" s="716"/>
      <c r="H2" s="716"/>
      <c r="I2" s="693"/>
    </row>
    <row r="3" spans="1:9" ht="14.4" customHeight="1">
      <c r="B3" s="53"/>
      <c r="I3" s="693"/>
    </row>
    <row r="4" spans="1:9" ht="28.8">
      <c r="E4" s="315" t="s">
        <v>1748</v>
      </c>
      <c r="F4" s="315" t="s">
        <v>1749</v>
      </c>
      <c r="G4" s="315" t="s">
        <v>1750</v>
      </c>
      <c r="H4" s="315" t="s">
        <v>1751</v>
      </c>
      <c r="I4" s="693"/>
    </row>
    <row r="5" spans="1:9">
      <c r="D5" s="32" t="s">
        <v>503</v>
      </c>
      <c r="E5" s="189" t="s">
        <v>504</v>
      </c>
      <c r="F5" s="189" t="s">
        <v>505</v>
      </c>
      <c r="G5" s="189" t="s">
        <v>506</v>
      </c>
      <c r="H5" s="189" t="s">
        <v>527</v>
      </c>
      <c r="I5" s="693"/>
    </row>
    <row r="6" spans="1:9" ht="15" customHeight="1">
      <c r="A6" s="484"/>
      <c r="B6" s="823" t="s">
        <v>1752</v>
      </c>
      <c r="C6" s="155" t="s">
        <v>1753</v>
      </c>
      <c r="D6" s="243">
        <v>1</v>
      </c>
      <c r="E6" s="165">
        <f>14+5</f>
        <v>19</v>
      </c>
      <c r="F6" s="165">
        <f>7+3</f>
        <v>10</v>
      </c>
      <c r="G6" s="165">
        <f>4+5</f>
        <v>9</v>
      </c>
      <c r="H6" s="165">
        <f>6+3</f>
        <v>9</v>
      </c>
      <c r="I6" s="694"/>
    </row>
    <row r="7" spans="1:9">
      <c r="B7" s="824"/>
      <c r="C7" s="153" t="s">
        <v>1754</v>
      </c>
      <c r="D7" s="243">
        <v>2</v>
      </c>
      <c r="E7" s="695">
        <f>E8</f>
        <v>1205421</v>
      </c>
      <c r="F7" s="695">
        <f t="shared" ref="F7:H7" si="0">F8</f>
        <v>5932890.4100000001</v>
      </c>
      <c r="G7" s="695">
        <f t="shared" si="0"/>
        <v>1631117.3</v>
      </c>
      <c r="H7" s="695">
        <f t="shared" si="0"/>
        <v>1617540.79</v>
      </c>
      <c r="I7" s="694"/>
    </row>
    <row r="8" spans="1:9">
      <c r="B8" s="824"/>
      <c r="C8" s="161" t="s">
        <v>1755</v>
      </c>
      <c r="D8" s="243">
        <v>3</v>
      </c>
      <c r="E8" s="165">
        <f>1194254+11167</f>
        <v>1205421</v>
      </c>
      <c r="F8" s="165">
        <f>4523891.41+1408999</f>
        <v>5932890.4100000001</v>
      </c>
      <c r="G8" s="165">
        <f>913205.3+717912</f>
        <v>1631117.3</v>
      </c>
      <c r="H8" s="165">
        <f>1190103.79+427437</f>
        <v>1617540.79</v>
      </c>
      <c r="I8" s="694"/>
    </row>
    <row r="9" spans="1:9">
      <c r="B9" s="824"/>
      <c r="C9" s="163" t="s">
        <v>1756</v>
      </c>
      <c r="D9" s="243" t="s">
        <v>510</v>
      </c>
      <c r="E9" s="165">
        <v>0</v>
      </c>
      <c r="F9" s="165">
        <v>0</v>
      </c>
      <c r="G9" s="165">
        <v>0</v>
      </c>
      <c r="H9" s="165">
        <v>0</v>
      </c>
      <c r="I9" s="696"/>
    </row>
    <row r="10" spans="1:9">
      <c r="B10" s="824"/>
      <c r="C10" s="163" t="s">
        <v>1757</v>
      </c>
      <c r="D10" s="243">
        <v>5</v>
      </c>
      <c r="E10" s="165">
        <v>0</v>
      </c>
      <c r="F10" s="165">
        <v>0</v>
      </c>
      <c r="G10" s="165">
        <v>0</v>
      </c>
      <c r="H10" s="165">
        <v>0</v>
      </c>
      <c r="I10" s="696"/>
    </row>
    <row r="11" spans="1:9">
      <c r="B11" s="824"/>
      <c r="C11" s="161" t="s">
        <v>1758</v>
      </c>
      <c r="D11" s="243" t="s">
        <v>1759</v>
      </c>
      <c r="E11" s="165">
        <v>0</v>
      </c>
      <c r="F11" s="165">
        <v>0</v>
      </c>
      <c r="G11" s="165">
        <v>0</v>
      </c>
      <c r="H11" s="165">
        <v>0</v>
      </c>
      <c r="I11" s="696"/>
    </row>
    <row r="12" spans="1:9">
      <c r="B12" s="824"/>
      <c r="C12" s="161" t="s">
        <v>1760</v>
      </c>
      <c r="D12" s="243">
        <v>7</v>
      </c>
      <c r="E12" s="165">
        <v>0</v>
      </c>
      <c r="F12" s="165">
        <v>0</v>
      </c>
      <c r="G12" s="165">
        <v>0</v>
      </c>
      <c r="H12" s="165">
        <v>0</v>
      </c>
      <c r="I12" s="696"/>
    </row>
    <row r="13" spans="1:9">
      <c r="B13" s="825" t="s">
        <v>1761</v>
      </c>
      <c r="C13" s="155" t="s">
        <v>1753</v>
      </c>
      <c r="D13" s="243">
        <v>9</v>
      </c>
      <c r="E13" s="165">
        <v>0</v>
      </c>
      <c r="F13" s="165">
        <v>10</v>
      </c>
      <c r="G13" s="165">
        <v>9</v>
      </c>
      <c r="H13" s="165">
        <v>9</v>
      </c>
      <c r="I13" s="696"/>
    </row>
    <row r="14" spans="1:9">
      <c r="B14" s="825"/>
      <c r="C14" s="153" t="s">
        <v>1762</v>
      </c>
      <c r="D14" s="243">
        <v>10</v>
      </c>
      <c r="E14" s="165">
        <v>0</v>
      </c>
      <c r="F14" s="695">
        <f>F15</f>
        <v>1150307.54</v>
      </c>
      <c r="G14" s="695">
        <f t="shared" ref="G14:H14" si="1">G15</f>
        <v>310663</v>
      </c>
      <c r="H14" s="695">
        <f t="shared" si="1"/>
        <v>193200</v>
      </c>
      <c r="I14" s="694"/>
    </row>
    <row r="15" spans="1:9">
      <c r="B15" s="825"/>
      <c r="C15" s="161" t="s">
        <v>1755</v>
      </c>
      <c r="D15" s="243">
        <v>11</v>
      </c>
      <c r="E15" s="165">
        <v>0</v>
      </c>
      <c r="F15" s="166">
        <f>1070307.54+80000</f>
        <v>1150307.54</v>
      </c>
      <c r="G15" s="165">
        <f>159663+151000</f>
        <v>310663</v>
      </c>
      <c r="H15" s="165">
        <f>121500+71700</f>
        <v>193200</v>
      </c>
      <c r="I15" s="694"/>
    </row>
    <row r="16" spans="1:9">
      <c r="B16" s="825"/>
      <c r="C16" s="164" t="s">
        <v>1763</v>
      </c>
      <c r="D16" s="243">
        <v>12</v>
      </c>
      <c r="E16" s="165">
        <v>0</v>
      </c>
      <c r="F16" s="165"/>
      <c r="G16" s="165"/>
      <c r="H16" s="165"/>
      <c r="I16" s="694"/>
    </row>
    <row r="17" spans="2:9">
      <c r="B17" s="825"/>
      <c r="C17" s="163" t="s">
        <v>1756</v>
      </c>
      <c r="D17" s="243" t="s">
        <v>1764</v>
      </c>
      <c r="E17" s="165">
        <v>0</v>
      </c>
      <c r="F17" s="165">
        <v>0</v>
      </c>
      <c r="G17" s="165">
        <v>0</v>
      </c>
      <c r="H17" s="165">
        <v>0</v>
      </c>
      <c r="I17" s="696"/>
    </row>
    <row r="18" spans="2:9">
      <c r="B18" s="825"/>
      <c r="C18" s="164" t="s">
        <v>1763</v>
      </c>
      <c r="D18" s="243" t="s">
        <v>563</v>
      </c>
      <c r="E18" s="165">
        <v>0</v>
      </c>
      <c r="F18" s="165">
        <v>0</v>
      </c>
      <c r="G18" s="165">
        <v>0</v>
      </c>
      <c r="H18" s="165">
        <v>0</v>
      </c>
      <c r="I18" s="696"/>
    </row>
    <row r="19" spans="2:9">
      <c r="B19" s="825"/>
      <c r="C19" s="163" t="s">
        <v>1757</v>
      </c>
      <c r="D19" s="243" t="s">
        <v>1765</v>
      </c>
      <c r="E19" s="165">
        <v>0</v>
      </c>
      <c r="F19" s="165">
        <v>0</v>
      </c>
      <c r="G19" s="165">
        <v>0</v>
      </c>
      <c r="H19" s="165">
        <v>0</v>
      </c>
      <c r="I19" s="696"/>
    </row>
    <row r="20" spans="2:9">
      <c r="B20" s="825"/>
      <c r="C20" s="164" t="s">
        <v>1763</v>
      </c>
      <c r="D20" s="243" t="s">
        <v>564</v>
      </c>
      <c r="E20" s="165">
        <v>0</v>
      </c>
      <c r="F20" s="165">
        <v>0</v>
      </c>
      <c r="G20" s="165">
        <v>0</v>
      </c>
      <c r="H20" s="165">
        <v>0</v>
      </c>
      <c r="I20" s="696"/>
    </row>
    <row r="21" spans="2:9">
      <c r="B21" s="825"/>
      <c r="C21" s="161" t="s">
        <v>1758</v>
      </c>
      <c r="D21" s="243" t="s">
        <v>1766</v>
      </c>
      <c r="E21" s="165">
        <v>0</v>
      </c>
      <c r="F21" s="165">
        <v>0</v>
      </c>
      <c r="G21" s="165">
        <v>0</v>
      </c>
      <c r="H21" s="165">
        <v>0</v>
      </c>
      <c r="I21" s="694"/>
    </row>
    <row r="22" spans="2:9">
      <c r="B22" s="825"/>
      <c r="C22" s="164" t="s">
        <v>1763</v>
      </c>
      <c r="D22" s="243" t="s">
        <v>1767</v>
      </c>
      <c r="E22" s="165">
        <v>0</v>
      </c>
      <c r="F22" s="165">
        <v>0</v>
      </c>
      <c r="G22" s="165">
        <v>0</v>
      </c>
      <c r="H22" s="165">
        <v>0</v>
      </c>
      <c r="I22" s="694"/>
    </row>
    <row r="23" spans="2:9">
      <c r="B23" s="825"/>
      <c r="C23" s="161" t="s">
        <v>1760</v>
      </c>
      <c r="D23" s="243">
        <v>15</v>
      </c>
      <c r="E23" s="165">
        <v>0</v>
      </c>
      <c r="F23" s="165">
        <v>0</v>
      </c>
      <c r="G23" s="165">
        <v>0</v>
      </c>
      <c r="H23" s="165">
        <v>0</v>
      </c>
      <c r="I23" s="696"/>
    </row>
    <row r="24" spans="2:9">
      <c r="B24" s="825"/>
      <c r="C24" s="164" t="s">
        <v>1763</v>
      </c>
      <c r="D24" s="243">
        <v>16</v>
      </c>
      <c r="E24" s="165">
        <v>0</v>
      </c>
      <c r="F24" s="165">
        <v>0</v>
      </c>
      <c r="G24" s="165">
        <v>0</v>
      </c>
      <c r="H24" s="165">
        <v>0</v>
      </c>
      <c r="I24" s="696"/>
    </row>
    <row r="25" spans="2:9">
      <c r="B25" s="320" t="s">
        <v>1768</v>
      </c>
      <c r="C25" s="320"/>
      <c r="D25" s="243">
        <v>17</v>
      </c>
      <c r="E25" s="283">
        <f>E7+E14</f>
        <v>1205421</v>
      </c>
      <c r="F25" s="283">
        <f t="shared" ref="F25:H25" si="2">F7+F14</f>
        <v>7083197.9500000002</v>
      </c>
      <c r="G25" s="283">
        <f t="shared" si="2"/>
        <v>1941780.3</v>
      </c>
      <c r="H25" s="283">
        <f t="shared" si="2"/>
        <v>1810740.79</v>
      </c>
      <c r="I25" s="693"/>
    </row>
  </sheetData>
  <mergeCells count="3">
    <mergeCell ref="B2:H2"/>
    <mergeCell ref="B6:B12"/>
    <mergeCell ref="B13:B24"/>
  </mergeCells>
  <pageMargins left="0.70866141732283472" right="0.70866141732283472" top="0.74803149606299213" bottom="0.74803149606299213" header="0.31496062992125984" footer="0.31496062992125984"/>
  <pageSetup paperSize="9" scale="77" fitToHeight="0" orientation="landscape" cellComments="asDisplayed" r:id="rId1"/>
  <headerFooter>
    <oddHeader>&amp;CEN
Annex XXXIII</oddHeader>
    <oddFooter>&amp;L_x000D_&amp;1#&amp;"Calibri"&amp;10&amp;K000000 Confidential Information&amp;C&amp;"Calibri"&amp;11&amp;K000000&amp;P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8">
    <tabColor rgb="FFFFFFFF"/>
    <pageSetUpPr fitToPage="1"/>
  </sheetPr>
  <dimension ref="B1:D10"/>
  <sheetViews>
    <sheetView showRowColHeaders="0" workbookViewId="0">
      <selection activeCell="B18" sqref="B18"/>
    </sheetView>
  </sheetViews>
  <sheetFormatPr defaultColWidth="9.33203125" defaultRowHeight="14.4"/>
  <cols>
    <col min="1" max="1" width="2.5546875" style="342" customWidth="1"/>
    <col min="2" max="2" width="26.6640625" style="342" customWidth="1"/>
    <col min="3" max="3" width="7.5546875" style="342" customWidth="1"/>
    <col min="4" max="4" width="179.44140625" style="342" customWidth="1"/>
    <col min="5" max="16384" width="9.33203125" style="342"/>
  </cols>
  <sheetData>
    <row r="1" spans="2:4" ht="10.199999999999999" customHeight="1"/>
    <row r="2" spans="2:4" ht="28.2" customHeight="1">
      <c r="B2" s="715" t="s">
        <v>593</v>
      </c>
      <c r="C2" s="716"/>
      <c r="D2" s="716"/>
    </row>
    <row r="3" spans="2:4" ht="14.7" customHeight="1">
      <c r="B3" s="388"/>
      <c r="C3" s="388"/>
    </row>
    <row r="4" spans="2:4">
      <c r="B4"/>
      <c r="D4" s="302" t="s">
        <v>583</v>
      </c>
    </row>
    <row r="5" spans="2:4">
      <c r="C5" s="32" t="s">
        <v>503</v>
      </c>
      <c r="D5" s="262" t="s">
        <v>584</v>
      </c>
    </row>
    <row r="6" spans="2:4" ht="115.2">
      <c r="B6" s="280" t="s">
        <v>594</v>
      </c>
      <c r="C6" s="186" t="s">
        <v>504</v>
      </c>
      <c r="D6" s="4" t="s">
        <v>2573</v>
      </c>
    </row>
    <row r="7" spans="2:4" ht="86.4">
      <c r="B7" s="280" t="s">
        <v>595</v>
      </c>
      <c r="C7" s="186" t="s">
        <v>505</v>
      </c>
      <c r="D7" s="4" t="s">
        <v>2104</v>
      </c>
    </row>
    <row r="8" spans="2:4" ht="144">
      <c r="B8" s="280" t="s">
        <v>596</v>
      </c>
      <c r="C8" s="186" t="s">
        <v>506</v>
      </c>
      <c r="D8" s="4" t="s">
        <v>2574</v>
      </c>
    </row>
    <row r="9" spans="2:4">
      <c r="B9" s="280" t="s">
        <v>597</v>
      </c>
      <c r="C9" s="186" t="s">
        <v>527</v>
      </c>
      <c r="D9" s="4" t="s">
        <v>2575</v>
      </c>
    </row>
    <row r="10" spans="2:4" ht="28.8">
      <c r="B10" s="280" t="s">
        <v>598</v>
      </c>
      <c r="C10" s="186" t="s">
        <v>528</v>
      </c>
      <c r="D10" s="4" t="s">
        <v>2105</v>
      </c>
    </row>
  </sheetData>
  <mergeCells count="1">
    <mergeCell ref="B2:D2"/>
  </mergeCells>
  <conditionalFormatting sqref="D6:D10">
    <cfRule type="cellIs" dxfId="15" priority="1" stopIfTrue="1" operator="lessThan">
      <formula>0</formula>
    </cfRule>
  </conditionalFormatting>
  <pageMargins left="0.70866141732283472" right="0.70866141732283472" top="0.74803149606299213" bottom="0.74803149606299213" header="0.31496062992125984" footer="0.31496062992125984"/>
  <pageSetup paperSize="9" scale="60" orientation="landscape" r:id="rId1"/>
  <headerFooter>
    <oddHeader>&amp;CEN
Annex III</oddHeader>
    <oddFooter>&amp;C&amp;"Calibri"&amp;11&amp;K000000&amp;P_x000D_&amp;1#&amp;"Calibri"&amp;10&amp;K000000 Internal Information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D32D3-6C5C-4A9E-972B-02815E6F983A}">
  <sheetPr>
    <tabColor rgb="FFFFFFFF"/>
    <pageSetUpPr fitToPage="1"/>
  </sheetPr>
  <dimension ref="B1:G30"/>
  <sheetViews>
    <sheetView showGridLines="0" showRowColHeaders="0" zoomScale="80" zoomScaleNormal="80" workbookViewId="0">
      <selection activeCell="B18" sqref="B18"/>
    </sheetView>
  </sheetViews>
  <sheetFormatPr defaultColWidth="9.109375" defaultRowHeight="14.4"/>
  <cols>
    <col min="1" max="1" width="2.5546875" style="6" customWidth="1"/>
    <col min="2" max="2" width="109" style="6" customWidth="1"/>
    <col min="3" max="3" width="4.6640625" style="6" bestFit="1" customWidth="1"/>
    <col min="4" max="7" width="23.5546875" style="6" customWidth="1"/>
    <col min="8" max="8" width="25.33203125" style="6" customWidth="1"/>
    <col min="9" max="9" width="23.109375" style="6" customWidth="1"/>
    <col min="10" max="10" width="29.6640625" style="6" customWidth="1"/>
    <col min="11" max="11" width="22" style="6" customWidth="1"/>
    <col min="12" max="12" width="16.44140625" style="6" customWidth="1"/>
    <col min="13" max="13" width="14.88671875" style="6" customWidth="1"/>
    <col min="14" max="14" width="14.5546875" style="6" customWidth="1"/>
    <col min="15" max="15" width="31.5546875" style="6" customWidth="1"/>
    <col min="16" max="16384" width="9.109375" style="6"/>
  </cols>
  <sheetData>
    <row r="1" spans="2:7" ht="10.199999999999999" customHeight="1"/>
    <row r="2" spans="2:7" ht="27.9" customHeight="1">
      <c r="B2" s="715" t="s">
        <v>1769</v>
      </c>
      <c r="C2" s="716"/>
      <c r="D2" s="716"/>
      <c r="E2" s="716"/>
      <c r="F2" s="716"/>
      <c r="G2" s="716"/>
    </row>
    <row r="3" spans="2:7" ht="14.4" customHeight="1">
      <c r="B3" s="53"/>
      <c r="C3" s="53"/>
    </row>
    <row r="5" spans="2:7" ht="28.8">
      <c r="D5" s="315" t="s">
        <v>1748</v>
      </c>
      <c r="E5" s="315" t="s">
        <v>1749</v>
      </c>
      <c r="F5" s="315" t="s">
        <v>1750</v>
      </c>
      <c r="G5" s="315" t="s">
        <v>1751</v>
      </c>
    </row>
    <row r="6" spans="2:7">
      <c r="C6" s="32" t="s">
        <v>503</v>
      </c>
      <c r="D6" s="189" t="s">
        <v>504</v>
      </c>
      <c r="E6" s="189" t="s">
        <v>505</v>
      </c>
      <c r="F6" s="189" t="s">
        <v>506</v>
      </c>
      <c r="G6" s="189" t="s">
        <v>527</v>
      </c>
    </row>
    <row r="7" spans="2:7">
      <c r="B7" s="320" t="s">
        <v>1770</v>
      </c>
      <c r="C7" s="320"/>
      <c r="D7" s="320"/>
      <c r="E7" s="320"/>
      <c r="F7" s="320"/>
      <c r="G7" s="320"/>
    </row>
    <row r="8" spans="2:7">
      <c r="B8" s="692" t="s">
        <v>1771</v>
      </c>
      <c r="C8" s="189">
        <v>1</v>
      </c>
      <c r="D8" s="165">
        <v>0</v>
      </c>
      <c r="E8" s="165">
        <v>0</v>
      </c>
      <c r="F8" s="165">
        <v>0</v>
      </c>
      <c r="G8" s="165">
        <v>0</v>
      </c>
    </row>
    <row r="9" spans="2:7">
      <c r="B9" s="692" t="s">
        <v>1772</v>
      </c>
      <c r="C9" s="189">
        <v>2</v>
      </c>
      <c r="D9" s="165">
        <v>0</v>
      </c>
      <c r="E9" s="165">
        <v>0</v>
      </c>
      <c r="F9" s="165">
        <v>0</v>
      </c>
      <c r="G9" s="165">
        <v>0</v>
      </c>
    </row>
    <row r="10" spans="2:7" ht="28.8">
      <c r="B10" s="167" t="s">
        <v>1773</v>
      </c>
      <c r="C10" s="189">
        <v>3</v>
      </c>
      <c r="D10" s="165">
        <v>0</v>
      </c>
      <c r="E10" s="165">
        <v>0</v>
      </c>
      <c r="F10" s="165">
        <v>0</v>
      </c>
      <c r="G10" s="165">
        <v>0</v>
      </c>
    </row>
    <row r="11" spans="2:7">
      <c r="B11" s="320" t="s">
        <v>1774</v>
      </c>
      <c r="C11" s="320"/>
      <c r="D11" s="320"/>
      <c r="E11" s="320"/>
      <c r="F11" s="320"/>
      <c r="G11" s="320"/>
    </row>
    <row r="12" spans="2:7">
      <c r="B12" s="692" t="s">
        <v>1775</v>
      </c>
      <c r="C12" s="189">
        <v>4</v>
      </c>
      <c r="D12" s="165">
        <v>0</v>
      </c>
      <c r="E12" s="165">
        <v>0</v>
      </c>
      <c r="F12" s="165">
        <v>0</v>
      </c>
      <c r="G12" s="165">
        <v>0</v>
      </c>
    </row>
    <row r="13" spans="2:7">
      <c r="B13" s="692" t="s">
        <v>1776</v>
      </c>
      <c r="C13" s="189">
        <v>5</v>
      </c>
      <c r="D13" s="165">
        <v>0</v>
      </c>
      <c r="E13" s="165">
        <v>0</v>
      </c>
      <c r="F13" s="165">
        <v>0</v>
      </c>
      <c r="G13" s="165">
        <v>0</v>
      </c>
    </row>
    <row r="14" spans="2:7">
      <c r="B14" s="320" t="s">
        <v>1777</v>
      </c>
      <c r="C14" s="320"/>
      <c r="D14" s="320"/>
      <c r="E14" s="320"/>
      <c r="F14" s="320"/>
      <c r="G14" s="320"/>
    </row>
    <row r="15" spans="2:7">
      <c r="B15" s="692" t="s">
        <v>1778</v>
      </c>
      <c r="C15" s="189">
        <v>6</v>
      </c>
      <c r="D15" s="165">
        <v>0</v>
      </c>
      <c r="E15" s="165">
        <v>1</v>
      </c>
      <c r="F15" s="165">
        <v>0</v>
      </c>
      <c r="G15" s="165">
        <v>0</v>
      </c>
    </row>
    <row r="16" spans="2:7">
      <c r="B16" s="692" t="s">
        <v>1779</v>
      </c>
      <c r="C16" s="189">
        <v>7</v>
      </c>
      <c r="D16" s="695">
        <v>0</v>
      </c>
      <c r="E16" s="695">
        <f>E17</f>
        <v>843641</v>
      </c>
      <c r="F16" s="695">
        <v>0</v>
      </c>
      <c r="G16" s="695">
        <v>0</v>
      </c>
    </row>
    <row r="17" spans="2:7">
      <c r="B17" s="167" t="s">
        <v>1780</v>
      </c>
      <c r="C17" s="189">
        <v>8</v>
      </c>
      <c r="D17" s="165">
        <v>0</v>
      </c>
      <c r="E17" s="165">
        <f>843641+0</f>
        <v>843641</v>
      </c>
      <c r="F17" s="165">
        <v>0</v>
      </c>
      <c r="G17" s="165">
        <v>0</v>
      </c>
    </row>
    <row r="18" spans="2:7">
      <c r="B18" s="167" t="s">
        <v>1781</v>
      </c>
      <c r="C18" s="189">
        <v>9</v>
      </c>
      <c r="D18" s="165">
        <v>0</v>
      </c>
      <c r="E18" s="165">
        <v>0</v>
      </c>
      <c r="F18" s="165">
        <v>0</v>
      </c>
      <c r="G18" s="165">
        <v>0</v>
      </c>
    </row>
    <row r="19" spans="2:7">
      <c r="B19" s="167" t="s">
        <v>1782</v>
      </c>
      <c r="C19" s="189">
        <v>10</v>
      </c>
      <c r="D19" s="165">
        <v>0</v>
      </c>
      <c r="E19" s="165">
        <f>E17</f>
        <v>843641</v>
      </c>
      <c r="F19" s="165">
        <v>0</v>
      </c>
      <c r="G19" s="165">
        <v>0</v>
      </c>
    </row>
    <row r="20" spans="2:7">
      <c r="B20" s="167" t="s">
        <v>1783</v>
      </c>
      <c r="C20" s="189">
        <v>11</v>
      </c>
      <c r="D20" s="165">
        <v>0</v>
      </c>
      <c r="E20" s="165">
        <v>0</v>
      </c>
      <c r="F20" s="165">
        <v>0</v>
      </c>
      <c r="G20" s="165">
        <v>0</v>
      </c>
    </row>
    <row r="26" spans="2:7">
      <c r="B26" s="42"/>
      <c r="C26" s="42"/>
      <c r="D26" s="42"/>
      <c r="E26" s="42"/>
      <c r="F26" s="42"/>
      <c r="G26" s="42"/>
    </row>
    <row r="30" spans="2:7" ht="29.25" customHeight="1"/>
  </sheetData>
  <mergeCells count="1">
    <mergeCell ref="B2:G2"/>
  </mergeCells>
  <pageMargins left="0.70866141732283472" right="0.70866141732283472" top="0.74803149606299213" bottom="0.74803149606299213" header="0.31496062992125984" footer="0.31496062992125984"/>
  <pageSetup paperSize="9" scale="61" fitToHeight="0" orientation="landscape" cellComments="asDisplayed" r:id="rId1"/>
  <headerFooter>
    <oddHeader>&amp;CEN
Annex XXXIII</oddHeader>
    <oddFooter>&amp;L_x000D_&amp;1#&amp;"Calibri"&amp;10&amp;K000000 Confidential Information&amp;C&amp;"Calibri"&amp;11&amp;K000000&amp;P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3AF8-DD53-4B99-A3F9-37F0D79FD361}">
  <sheetPr>
    <tabColor rgb="FFFFFFFF"/>
    <pageSetUpPr fitToPage="1"/>
  </sheetPr>
  <dimension ref="B1:Y32"/>
  <sheetViews>
    <sheetView showGridLines="0" showRowColHeaders="0" zoomScale="80" zoomScaleNormal="80" workbookViewId="0">
      <selection activeCell="C6" sqref="C6"/>
    </sheetView>
  </sheetViews>
  <sheetFormatPr defaultColWidth="9.109375" defaultRowHeight="14.4"/>
  <cols>
    <col min="1" max="1" width="2.5546875" style="6" customWidth="1"/>
    <col min="2" max="2" width="59.6640625" style="6" customWidth="1"/>
    <col min="3" max="3" width="4.5546875" style="6" bestFit="1" customWidth="1"/>
    <col min="4" max="8" width="20.33203125" style="6" customWidth="1"/>
    <col min="9" max="9" width="20.33203125" style="9" customWidth="1"/>
    <col min="10" max="11" width="20.33203125" style="6" customWidth="1"/>
    <col min="12" max="12" width="9.109375" style="6"/>
    <col min="13" max="13" width="255.6640625" style="6" bestFit="1" customWidth="1"/>
    <col min="14" max="16384" width="9.109375" style="6"/>
  </cols>
  <sheetData>
    <row r="1" spans="2:25" ht="10.199999999999999" customHeight="1"/>
    <row r="2" spans="2:25" ht="27.9" customHeight="1">
      <c r="B2" s="715" t="s">
        <v>1784</v>
      </c>
      <c r="C2" s="716"/>
      <c r="D2" s="716"/>
      <c r="E2" s="716"/>
      <c r="F2" s="716"/>
      <c r="G2" s="716"/>
      <c r="H2" s="716"/>
      <c r="I2" s="716"/>
      <c r="J2" s="716"/>
      <c r="K2" s="716"/>
    </row>
    <row r="3" spans="2:25" ht="14.4" customHeight="1">
      <c r="B3" s="53"/>
      <c r="C3" s="53"/>
      <c r="E3" s="485"/>
      <c r="F3" s="485"/>
      <c r="G3" s="485"/>
      <c r="H3" s="485"/>
      <c r="I3" s="486"/>
    </row>
    <row r="4" spans="2:25">
      <c r="I4" s="6"/>
    </row>
    <row r="5" spans="2:25" ht="144">
      <c r="D5" s="315" t="s">
        <v>1785</v>
      </c>
      <c r="E5" s="315" t="s">
        <v>1786</v>
      </c>
      <c r="F5" s="315" t="s">
        <v>1787</v>
      </c>
      <c r="G5" s="315" t="s">
        <v>1788</v>
      </c>
      <c r="H5" s="315" t="s">
        <v>1789</v>
      </c>
      <c r="I5" s="315" t="s">
        <v>1790</v>
      </c>
      <c r="J5" s="315" t="s">
        <v>1791</v>
      </c>
      <c r="K5" s="315" t="s">
        <v>1792</v>
      </c>
      <c r="M5" s="10"/>
      <c r="N5" s="11"/>
      <c r="O5" s="11"/>
      <c r="P5" s="11"/>
      <c r="Q5" s="11"/>
      <c r="R5" s="11"/>
      <c r="S5" s="11"/>
      <c r="T5" s="11"/>
      <c r="U5" s="11"/>
      <c r="V5" s="11"/>
      <c r="W5" s="11"/>
      <c r="X5" s="11"/>
      <c r="Y5" s="11"/>
    </row>
    <row r="6" spans="2:25">
      <c r="C6" s="32" t="s">
        <v>503</v>
      </c>
      <c r="D6" s="189" t="s">
        <v>504</v>
      </c>
      <c r="E6" s="189" t="s">
        <v>505</v>
      </c>
      <c r="F6" s="189" t="s">
        <v>506</v>
      </c>
      <c r="G6" s="189" t="s">
        <v>527</v>
      </c>
      <c r="H6" s="189" t="s">
        <v>528</v>
      </c>
      <c r="I6" s="189" t="s">
        <v>590</v>
      </c>
      <c r="J6" s="189" t="s">
        <v>592</v>
      </c>
      <c r="K6" s="189" t="s">
        <v>704</v>
      </c>
      <c r="M6" s="10"/>
      <c r="N6" s="11"/>
      <c r="O6" s="11"/>
      <c r="P6" s="11"/>
      <c r="Q6" s="11"/>
      <c r="R6" s="11"/>
      <c r="S6" s="11"/>
      <c r="T6" s="11"/>
      <c r="U6" s="11"/>
      <c r="V6" s="11"/>
      <c r="W6" s="11"/>
      <c r="X6" s="11"/>
      <c r="Y6" s="11"/>
    </row>
    <row r="7" spans="2:25">
      <c r="B7" s="320" t="s">
        <v>1793</v>
      </c>
      <c r="C7" s="320"/>
      <c r="D7" s="320"/>
      <c r="E7" s="320"/>
      <c r="F7" s="320"/>
      <c r="G7" s="320"/>
      <c r="H7" s="320"/>
      <c r="I7" s="320"/>
      <c r="J7" s="320"/>
      <c r="K7" s="320"/>
      <c r="M7" s="10"/>
      <c r="N7" s="11"/>
      <c r="O7" s="11"/>
      <c r="P7" s="11"/>
      <c r="Q7" s="11"/>
      <c r="R7" s="11"/>
      <c r="S7" s="11"/>
      <c r="T7" s="11"/>
      <c r="U7" s="11"/>
      <c r="V7" s="11"/>
      <c r="W7" s="11"/>
      <c r="X7" s="11"/>
      <c r="Y7" s="11"/>
    </row>
    <row r="8" spans="2:25">
      <c r="B8" s="320" t="s">
        <v>1748</v>
      </c>
      <c r="C8" s="189">
        <v>1</v>
      </c>
      <c r="D8" s="165">
        <v>0</v>
      </c>
      <c r="E8" s="165">
        <v>0</v>
      </c>
      <c r="F8" s="165">
        <v>0</v>
      </c>
      <c r="G8" s="165">
        <v>0</v>
      </c>
      <c r="H8" s="165">
        <v>0</v>
      </c>
      <c r="I8" s="165">
        <v>0</v>
      </c>
      <c r="J8" s="165">
        <v>0</v>
      </c>
      <c r="K8" s="165">
        <v>0</v>
      </c>
    </row>
    <row r="9" spans="2:25">
      <c r="B9" s="248" t="s">
        <v>1794</v>
      </c>
      <c r="C9" s="189">
        <v>2</v>
      </c>
      <c r="D9" s="165">
        <v>0</v>
      </c>
      <c r="E9" s="165">
        <v>0</v>
      </c>
      <c r="F9" s="165">
        <v>0</v>
      </c>
      <c r="G9" s="165">
        <v>0</v>
      </c>
      <c r="H9" s="165">
        <v>0</v>
      </c>
      <c r="I9" s="165">
        <v>0</v>
      </c>
      <c r="J9" s="165">
        <v>0</v>
      </c>
      <c r="K9" s="165">
        <v>0</v>
      </c>
    </row>
    <row r="10" spans="2:25">
      <c r="B10" s="248" t="s">
        <v>1795</v>
      </c>
      <c r="C10" s="189">
        <v>3</v>
      </c>
      <c r="D10" s="165">
        <v>0</v>
      </c>
      <c r="E10" s="165">
        <v>0</v>
      </c>
      <c r="F10" s="165">
        <v>0</v>
      </c>
      <c r="G10" s="165">
        <v>0</v>
      </c>
      <c r="H10" s="165">
        <v>0</v>
      </c>
      <c r="I10" s="165">
        <v>0</v>
      </c>
      <c r="J10" s="165">
        <v>0</v>
      </c>
      <c r="K10" s="165">
        <v>0</v>
      </c>
    </row>
    <row r="11" spans="2:25">
      <c r="B11" s="248" t="s">
        <v>1796</v>
      </c>
      <c r="C11" s="189">
        <v>4</v>
      </c>
      <c r="D11" s="165">
        <v>0</v>
      </c>
      <c r="E11" s="165">
        <v>0</v>
      </c>
      <c r="F11" s="165">
        <v>0</v>
      </c>
      <c r="G11" s="165">
        <v>0</v>
      </c>
      <c r="H11" s="165">
        <v>0</v>
      </c>
      <c r="I11" s="165">
        <v>0</v>
      </c>
      <c r="J11" s="165">
        <v>0</v>
      </c>
      <c r="K11" s="165">
        <v>0</v>
      </c>
    </row>
    <row r="12" spans="2:25">
      <c r="B12" s="248" t="s">
        <v>1797</v>
      </c>
      <c r="C12" s="189">
        <v>5</v>
      </c>
      <c r="D12" s="165">
        <v>0</v>
      </c>
      <c r="E12" s="165">
        <v>0</v>
      </c>
      <c r="F12" s="165">
        <v>0</v>
      </c>
      <c r="G12" s="165">
        <v>0</v>
      </c>
      <c r="H12" s="165">
        <v>0</v>
      </c>
      <c r="I12" s="165">
        <v>0</v>
      </c>
      <c r="J12" s="165">
        <v>0</v>
      </c>
      <c r="K12" s="165">
        <v>0</v>
      </c>
    </row>
    <row r="13" spans="2:25">
      <c r="B13" s="248" t="s">
        <v>1798</v>
      </c>
      <c r="C13" s="189">
        <v>6</v>
      </c>
      <c r="D13" s="165">
        <v>0</v>
      </c>
      <c r="E13" s="165">
        <v>0</v>
      </c>
      <c r="F13" s="165">
        <v>0</v>
      </c>
      <c r="G13" s="165">
        <v>0</v>
      </c>
      <c r="H13" s="165">
        <v>0</v>
      </c>
      <c r="I13" s="165">
        <v>0</v>
      </c>
      <c r="J13" s="165">
        <v>0</v>
      </c>
      <c r="K13" s="165">
        <v>0</v>
      </c>
    </row>
    <row r="14" spans="2:25">
      <c r="B14" s="320" t="s">
        <v>1799</v>
      </c>
      <c r="C14" s="189">
        <v>7</v>
      </c>
      <c r="D14" s="697">
        <v>1674753.2000000002</v>
      </c>
      <c r="E14" s="697">
        <v>589151.6</v>
      </c>
      <c r="F14" s="697">
        <v>1085601.6000000001</v>
      </c>
      <c r="G14" s="166">
        <v>0</v>
      </c>
      <c r="H14" s="166">
        <v>0</v>
      </c>
      <c r="I14" s="166">
        <v>0</v>
      </c>
      <c r="J14" s="697">
        <v>558469.89013744309</v>
      </c>
      <c r="K14" s="697">
        <v>250888.53204351201</v>
      </c>
    </row>
    <row r="15" spans="2:25">
      <c r="B15" s="248" t="s">
        <v>1794</v>
      </c>
      <c r="C15" s="189">
        <v>8</v>
      </c>
      <c r="D15" s="697">
        <v>742668.6</v>
      </c>
      <c r="E15" s="698">
        <v>262610.8</v>
      </c>
      <c r="F15" s="698">
        <v>480057.8</v>
      </c>
      <c r="G15" s="166">
        <v>0</v>
      </c>
      <c r="H15" s="166">
        <v>0</v>
      </c>
      <c r="I15" s="166">
        <v>0</v>
      </c>
      <c r="J15" s="166">
        <v>181731</v>
      </c>
      <c r="K15" s="166">
        <v>0</v>
      </c>
    </row>
    <row r="16" spans="2:25">
      <c r="B16" s="248" t="s">
        <v>1795</v>
      </c>
      <c r="C16" s="189">
        <v>9</v>
      </c>
      <c r="D16" s="166">
        <v>0</v>
      </c>
      <c r="E16" s="166">
        <v>0</v>
      </c>
      <c r="F16" s="166">
        <v>0</v>
      </c>
      <c r="G16" s="166">
        <v>0</v>
      </c>
      <c r="H16" s="166">
        <v>0</v>
      </c>
      <c r="I16" s="166">
        <v>0</v>
      </c>
      <c r="J16" s="166">
        <v>0</v>
      </c>
      <c r="K16" s="166">
        <v>0</v>
      </c>
    </row>
    <row r="17" spans="2:13">
      <c r="B17" s="248" t="s">
        <v>1796</v>
      </c>
      <c r="C17" s="189">
        <v>10</v>
      </c>
      <c r="D17" s="166">
        <v>0</v>
      </c>
      <c r="E17" s="166">
        <v>0</v>
      </c>
      <c r="F17" s="166">
        <v>0</v>
      </c>
      <c r="G17" s="166">
        <v>0</v>
      </c>
      <c r="H17" s="166">
        <v>0</v>
      </c>
      <c r="I17" s="166">
        <v>0</v>
      </c>
      <c r="J17" s="166">
        <v>0</v>
      </c>
      <c r="K17" s="166">
        <v>0</v>
      </c>
    </row>
    <row r="18" spans="2:13">
      <c r="B18" s="248" t="s">
        <v>1797</v>
      </c>
      <c r="C18" s="189">
        <v>11</v>
      </c>
      <c r="D18" s="697">
        <v>932084.60000000009</v>
      </c>
      <c r="E18" s="698">
        <v>326540.79999999999</v>
      </c>
      <c r="F18" s="698">
        <v>605543.80000000005</v>
      </c>
      <c r="G18" s="166">
        <v>0</v>
      </c>
      <c r="H18" s="166">
        <v>0</v>
      </c>
      <c r="I18" s="166">
        <v>0</v>
      </c>
      <c r="J18" s="166">
        <v>376738.89013744303</v>
      </c>
      <c r="K18" s="166">
        <v>0</v>
      </c>
    </row>
    <row r="19" spans="2:13">
      <c r="B19" s="248" t="s">
        <v>1798</v>
      </c>
      <c r="C19" s="189">
        <v>12</v>
      </c>
      <c r="D19" s="165">
        <v>0</v>
      </c>
      <c r="E19" s="165">
        <v>0</v>
      </c>
      <c r="F19" s="165">
        <v>0</v>
      </c>
      <c r="G19" s="165">
        <v>0</v>
      </c>
      <c r="H19" s="165">
        <v>0</v>
      </c>
      <c r="I19" s="165">
        <v>0</v>
      </c>
      <c r="J19" s="165">
        <v>0</v>
      </c>
      <c r="K19" s="165">
        <v>0</v>
      </c>
    </row>
    <row r="20" spans="2:13">
      <c r="B20" s="320" t="s">
        <v>1750</v>
      </c>
      <c r="C20" s="189">
        <v>13</v>
      </c>
      <c r="D20" s="165">
        <v>0</v>
      </c>
      <c r="E20" s="165">
        <v>0</v>
      </c>
      <c r="F20" s="165">
        <v>0</v>
      </c>
      <c r="G20" s="165">
        <v>0</v>
      </c>
      <c r="H20" s="165">
        <v>0</v>
      </c>
      <c r="I20" s="165">
        <v>0</v>
      </c>
      <c r="J20" s="165">
        <v>0</v>
      </c>
      <c r="K20" s="165">
        <v>0</v>
      </c>
    </row>
    <row r="21" spans="2:13">
      <c r="B21" s="248" t="s">
        <v>1794</v>
      </c>
      <c r="C21" s="189">
        <v>14</v>
      </c>
      <c r="D21" s="165">
        <v>0</v>
      </c>
      <c r="E21" s="165">
        <v>0</v>
      </c>
      <c r="F21" s="165">
        <v>0</v>
      </c>
      <c r="G21" s="165">
        <v>0</v>
      </c>
      <c r="H21" s="165">
        <v>0</v>
      </c>
      <c r="I21" s="165">
        <v>0</v>
      </c>
      <c r="J21" s="165">
        <v>0</v>
      </c>
      <c r="K21" s="165">
        <v>0</v>
      </c>
    </row>
    <row r="22" spans="2:13">
      <c r="B22" s="248" t="s">
        <v>1795</v>
      </c>
      <c r="C22" s="189">
        <v>15</v>
      </c>
      <c r="D22" s="165">
        <v>0</v>
      </c>
      <c r="E22" s="165">
        <v>0</v>
      </c>
      <c r="F22" s="165">
        <v>0</v>
      </c>
      <c r="G22" s="165">
        <v>0</v>
      </c>
      <c r="H22" s="165">
        <v>0</v>
      </c>
      <c r="I22" s="165">
        <v>0</v>
      </c>
      <c r="J22" s="165">
        <v>0</v>
      </c>
      <c r="K22" s="165">
        <v>0</v>
      </c>
    </row>
    <row r="23" spans="2:13">
      <c r="B23" s="248" t="s">
        <v>1796</v>
      </c>
      <c r="C23" s="189">
        <v>16</v>
      </c>
      <c r="D23" s="165">
        <v>0</v>
      </c>
      <c r="E23" s="165">
        <v>0</v>
      </c>
      <c r="F23" s="165">
        <v>0</v>
      </c>
      <c r="G23" s="165">
        <v>0</v>
      </c>
      <c r="H23" s="165">
        <v>0</v>
      </c>
      <c r="I23" s="165">
        <v>0</v>
      </c>
      <c r="J23" s="165">
        <v>0</v>
      </c>
      <c r="K23" s="165">
        <v>0</v>
      </c>
    </row>
    <row r="24" spans="2:13">
      <c r="B24" s="248" t="s">
        <v>1797</v>
      </c>
      <c r="C24" s="189">
        <v>17</v>
      </c>
      <c r="D24" s="165">
        <v>0</v>
      </c>
      <c r="E24" s="165">
        <v>0</v>
      </c>
      <c r="F24" s="165">
        <v>0</v>
      </c>
      <c r="G24" s="165">
        <v>0</v>
      </c>
      <c r="H24" s="165">
        <v>0</v>
      </c>
      <c r="I24" s="165">
        <v>0</v>
      </c>
      <c r="J24" s="165">
        <v>0</v>
      </c>
      <c r="K24" s="165">
        <v>0</v>
      </c>
    </row>
    <row r="25" spans="2:13">
      <c r="B25" s="248" t="s">
        <v>1798</v>
      </c>
      <c r="C25" s="189">
        <v>18</v>
      </c>
      <c r="D25" s="165">
        <v>0</v>
      </c>
      <c r="E25" s="165">
        <v>0</v>
      </c>
      <c r="F25" s="165">
        <v>0</v>
      </c>
      <c r="G25" s="165">
        <v>0</v>
      </c>
      <c r="H25" s="165">
        <v>0</v>
      </c>
      <c r="I25" s="165">
        <v>0</v>
      </c>
      <c r="J25" s="165">
        <v>0</v>
      </c>
      <c r="K25" s="165">
        <v>0</v>
      </c>
    </row>
    <row r="26" spans="2:13">
      <c r="B26" s="320" t="s">
        <v>1751</v>
      </c>
      <c r="C26" s="189">
        <v>19</v>
      </c>
      <c r="D26" s="165">
        <v>0</v>
      </c>
      <c r="E26" s="165">
        <v>0</v>
      </c>
      <c r="F26" s="165">
        <v>0</v>
      </c>
      <c r="G26" s="165">
        <v>0</v>
      </c>
      <c r="H26" s="165">
        <v>0</v>
      </c>
      <c r="I26" s="165">
        <v>0</v>
      </c>
      <c r="J26" s="165">
        <v>0</v>
      </c>
      <c r="K26" s="165">
        <v>0</v>
      </c>
    </row>
    <row r="27" spans="2:13">
      <c r="B27" s="248" t="s">
        <v>1794</v>
      </c>
      <c r="C27" s="189">
        <v>20</v>
      </c>
      <c r="D27" s="165">
        <v>0</v>
      </c>
      <c r="E27" s="165">
        <v>0</v>
      </c>
      <c r="F27" s="165">
        <v>0</v>
      </c>
      <c r="G27" s="165">
        <v>0</v>
      </c>
      <c r="H27" s="165">
        <v>0</v>
      </c>
      <c r="I27" s="165">
        <v>0</v>
      </c>
      <c r="J27" s="165">
        <v>0</v>
      </c>
      <c r="K27" s="165">
        <v>0</v>
      </c>
      <c r="M27" s="11"/>
    </row>
    <row r="28" spans="2:13">
      <c r="B28" s="248" t="s">
        <v>1795</v>
      </c>
      <c r="C28" s="189">
        <v>21</v>
      </c>
      <c r="D28" s="165">
        <v>0</v>
      </c>
      <c r="E28" s="165">
        <v>0</v>
      </c>
      <c r="F28" s="165">
        <v>0</v>
      </c>
      <c r="G28" s="165">
        <v>0</v>
      </c>
      <c r="H28" s="165">
        <v>0</v>
      </c>
      <c r="I28" s="165">
        <v>0</v>
      </c>
      <c r="J28" s="165">
        <v>0</v>
      </c>
      <c r="K28" s="165">
        <v>0</v>
      </c>
    </row>
    <row r="29" spans="2:13">
      <c r="B29" s="248" t="s">
        <v>1796</v>
      </c>
      <c r="C29" s="189">
        <v>22</v>
      </c>
      <c r="D29" s="165">
        <v>0</v>
      </c>
      <c r="E29" s="165">
        <v>0</v>
      </c>
      <c r="F29" s="165">
        <v>0</v>
      </c>
      <c r="G29" s="165">
        <v>0</v>
      </c>
      <c r="H29" s="165">
        <v>0</v>
      </c>
      <c r="I29" s="165">
        <v>0</v>
      </c>
      <c r="J29" s="165">
        <v>0</v>
      </c>
      <c r="K29" s="165">
        <v>0</v>
      </c>
    </row>
    <row r="30" spans="2:13">
      <c r="B30" s="248" t="s">
        <v>1797</v>
      </c>
      <c r="C30" s="189">
        <v>23</v>
      </c>
      <c r="D30" s="165">
        <v>0</v>
      </c>
      <c r="E30" s="165">
        <v>0</v>
      </c>
      <c r="F30" s="165">
        <v>0</v>
      </c>
      <c r="G30" s="165">
        <v>0</v>
      </c>
      <c r="H30" s="165">
        <v>0</v>
      </c>
      <c r="I30" s="165">
        <v>0</v>
      </c>
      <c r="J30" s="165">
        <v>0</v>
      </c>
      <c r="K30" s="165">
        <v>0</v>
      </c>
    </row>
    <row r="31" spans="2:13">
      <c r="B31" s="248" t="s">
        <v>1798</v>
      </c>
      <c r="C31" s="189">
        <v>24</v>
      </c>
      <c r="D31" s="165">
        <v>0</v>
      </c>
      <c r="E31" s="165">
        <v>0</v>
      </c>
      <c r="F31" s="165">
        <v>0</v>
      </c>
      <c r="G31" s="165">
        <v>0</v>
      </c>
      <c r="H31" s="165">
        <v>0</v>
      </c>
      <c r="I31" s="165">
        <v>0</v>
      </c>
      <c r="J31" s="165">
        <v>0</v>
      </c>
      <c r="K31" s="165">
        <v>0</v>
      </c>
    </row>
    <row r="32" spans="2:13">
      <c r="B32" s="320" t="s">
        <v>1800</v>
      </c>
      <c r="C32" s="189">
        <v>25</v>
      </c>
      <c r="D32" s="283">
        <v>1674753.2000000002</v>
      </c>
      <c r="E32" s="283">
        <v>589151.6</v>
      </c>
      <c r="F32" s="283">
        <v>1085601.6000000001</v>
      </c>
      <c r="G32" s="283">
        <v>0</v>
      </c>
      <c r="H32" s="283">
        <v>0</v>
      </c>
      <c r="I32" s="283">
        <v>0</v>
      </c>
      <c r="J32" s="283">
        <v>558469.89013744309</v>
      </c>
      <c r="K32" s="283">
        <v>250888.53204351201</v>
      </c>
    </row>
  </sheetData>
  <mergeCells count="1">
    <mergeCell ref="B2:K2"/>
  </mergeCells>
  <pageMargins left="0.70866141732283472" right="0.70866141732283472" top="0.74803149606299213" bottom="0.74803149606299213" header="0.31496062992125984" footer="0.31496062992125984"/>
  <pageSetup paperSize="9" scale="56" fitToHeight="0" orientation="landscape" cellComments="asDisplayed" r:id="rId1"/>
  <headerFooter>
    <oddHeader>&amp;CEN
Annex XXXIII</oddHeader>
    <oddFooter>&amp;L_x000D_&amp;1#&amp;"Calibri"&amp;10&amp;K000000 Confidential Information&amp;C&amp;"Calibri"&amp;11&amp;K000000&amp;P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7F1C-6960-4D67-9A0E-CD7D5EF51569}">
  <sheetPr>
    <tabColor rgb="FFFFFFFF"/>
  </sheetPr>
  <dimension ref="B1:D21"/>
  <sheetViews>
    <sheetView showGridLines="0" zoomScale="90" zoomScaleNormal="90" workbookViewId="0">
      <selection activeCell="B18" sqref="B18"/>
    </sheetView>
  </sheetViews>
  <sheetFormatPr defaultColWidth="9.109375" defaultRowHeight="14.4"/>
  <cols>
    <col min="1" max="1" width="2.5546875" customWidth="1"/>
    <col min="2" max="2" width="63.5546875" customWidth="1"/>
    <col min="3" max="3" width="4.5546875" bestFit="1" customWidth="1"/>
    <col min="4" max="4" width="48.109375" customWidth="1"/>
    <col min="8" max="8" width="42.33203125" customWidth="1"/>
    <col min="9" max="9" width="48.109375" customWidth="1"/>
  </cols>
  <sheetData>
    <row r="1" spans="2:4" ht="10.199999999999999" customHeight="1"/>
    <row r="2" spans="2:4" ht="27.9" customHeight="1">
      <c r="B2" s="715" t="s">
        <v>1801</v>
      </c>
      <c r="C2" s="716"/>
      <c r="D2" s="716"/>
    </row>
    <row r="3" spans="2:4" ht="14.4" customHeight="1">
      <c r="B3" s="53"/>
      <c r="C3" s="53"/>
    </row>
    <row r="4" spans="2:4" ht="28.8">
      <c r="D4" s="315" t="s">
        <v>1802</v>
      </c>
    </row>
    <row r="5" spans="2:4">
      <c r="C5" s="32" t="s">
        <v>503</v>
      </c>
      <c r="D5" s="189" t="s">
        <v>504</v>
      </c>
    </row>
    <row r="6" spans="2:4">
      <c r="B6" s="320" t="s">
        <v>1803</v>
      </c>
      <c r="C6" s="320"/>
      <c r="D6" s="320"/>
    </row>
    <row r="7" spans="2:4">
      <c r="B7" s="168" t="s">
        <v>1804</v>
      </c>
      <c r="C7" s="189">
        <v>1</v>
      </c>
      <c r="D7" s="165">
        <v>1</v>
      </c>
    </row>
    <row r="8" spans="2:4">
      <c r="B8" s="168" t="s">
        <v>1805</v>
      </c>
      <c r="C8" s="189">
        <v>2</v>
      </c>
      <c r="D8" s="165">
        <v>0</v>
      </c>
    </row>
    <row r="9" spans="2:4">
      <c r="B9" s="168" t="s">
        <v>1806</v>
      </c>
      <c r="C9" s="189">
        <v>3</v>
      </c>
      <c r="D9" s="165">
        <v>0</v>
      </c>
    </row>
    <row r="10" spans="2:4">
      <c r="B10" s="168" t="s">
        <v>1807</v>
      </c>
      <c r="C10" s="189">
        <v>4</v>
      </c>
      <c r="D10" s="165">
        <v>0</v>
      </c>
    </row>
    <row r="11" spans="2:4">
      <c r="B11" s="168" t="s">
        <v>1808</v>
      </c>
      <c r="C11" s="189">
        <v>5</v>
      </c>
      <c r="D11" s="165">
        <v>0</v>
      </c>
    </row>
    <row r="12" spans="2:4">
      <c r="B12" s="168" t="s">
        <v>1809</v>
      </c>
      <c r="C12" s="189">
        <v>6</v>
      </c>
      <c r="D12" s="165">
        <v>0</v>
      </c>
    </row>
    <row r="13" spans="2:4">
      <c r="B13" s="168" t="s">
        <v>1810</v>
      </c>
      <c r="C13" s="189">
        <v>7</v>
      </c>
      <c r="D13" s="165">
        <v>0</v>
      </c>
    </row>
    <row r="14" spans="2:4">
      <c r="B14" s="168" t="s">
        <v>1811</v>
      </c>
      <c r="C14" s="189">
        <v>8</v>
      </c>
      <c r="D14" s="165">
        <v>0</v>
      </c>
    </row>
    <row r="15" spans="2:4">
      <c r="B15" s="168" t="s">
        <v>1812</v>
      </c>
      <c r="C15" s="189">
        <v>9</v>
      </c>
      <c r="D15" s="165">
        <v>0</v>
      </c>
    </row>
    <row r="16" spans="2:4">
      <c r="B16" s="168" t="s">
        <v>1813</v>
      </c>
      <c r="C16" s="189">
        <v>10</v>
      </c>
      <c r="D16" s="165">
        <v>0</v>
      </c>
    </row>
    <row r="17" spans="2:4">
      <c r="B17" s="168" t="s">
        <v>1814</v>
      </c>
      <c r="C17" s="189">
        <v>11</v>
      </c>
      <c r="D17" s="165">
        <v>0</v>
      </c>
    </row>
    <row r="18" spans="2:4">
      <c r="B18" s="169" t="s">
        <v>1815</v>
      </c>
      <c r="C18" s="189">
        <v>12</v>
      </c>
      <c r="D18" s="165">
        <v>0</v>
      </c>
    </row>
    <row r="21" spans="2:4">
      <c r="D21" s="2"/>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XXXIII</oddHeader>
    <oddFooter>&amp;L_x000D_&amp;1#&amp;"Calibri"&amp;10&amp;K000000 Confidential Information&amp;C&amp;"Calibri"&amp;11&amp;K000000&amp;P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4776E-733D-4C46-9675-01247F725780}">
  <sheetPr>
    <tabColor rgb="FFFFFFFF"/>
  </sheetPr>
  <dimension ref="B1:N13"/>
  <sheetViews>
    <sheetView showGridLines="0" showRowColHeaders="0" zoomScale="85" zoomScaleNormal="85" workbookViewId="0">
      <selection activeCell="B18" sqref="B18"/>
    </sheetView>
  </sheetViews>
  <sheetFormatPr defaultColWidth="9.109375" defaultRowHeight="14.4"/>
  <cols>
    <col min="1" max="1" width="2.5546875" style="6" customWidth="1"/>
    <col min="2" max="2" width="38.33203125" style="6" customWidth="1"/>
    <col min="3" max="3" width="4.5546875" style="6" bestFit="1" customWidth="1"/>
    <col min="4" max="13" width="18.5546875" style="6" customWidth="1"/>
    <col min="14" max="14" width="10" style="6" bestFit="1" customWidth="1"/>
    <col min="15" max="16384" width="9.109375" style="6"/>
  </cols>
  <sheetData>
    <row r="1" spans="2:14" ht="10.199999999999999" customHeight="1"/>
    <row r="2" spans="2:14" ht="27.9" customHeight="1">
      <c r="B2" s="715" t="s">
        <v>1816</v>
      </c>
      <c r="C2" s="716"/>
      <c r="D2" s="716"/>
      <c r="E2" s="716"/>
      <c r="F2" s="716"/>
      <c r="G2" s="716"/>
      <c r="H2" s="716"/>
      <c r="I2" s="716"/>
      <c r="J2" s="716"/>
      <c r="K2" s="716"/>
      <c r="L2" s="716"/>
      <c r="M2" s="716"/>
    </row>
    <row r="3" spans="2:14" ht="14.4" customHeight="1">
      <c r="B3" s="53"/>
      <c r="C3" s="53"/>
    </row>
    <row r="4" spans="2:14" ht="15" customHeight="1">
      <c r="B4" s="487"/>
      <c r="C4" s="487"/>
      <c r="D4" s="717" t="s">
        <v>1817</v>
      </c>
      <c r="E4" s="718"/>
      <c r="F4" s="725"/>
      <c r="G4" s="717" t="s">
        <v>1818</v>
      </c>
      <c r="H4" s="718"/>
      <c r="I4" s="718"/>
      <c r="J4" s="718"/>
      <c r="K4" s="718"/>
      <c r="L4" s="718"/>
      <c r="M4" s="725"/>
    </row>
    <row r="5" spans="2:14" ht="43.2">
      <c r="D5" s="315" t="s">
        <v>1748</v>
      </c>
      <c r="E5" s="315" t="s">
        <v>1799</v>
      </c>
      <c r="F5" s="315" t="s">
        <v>1819</v>
      </c>
      <c r="G5" s="315" t="s">
        <v>1820</v>
      </c>
      <c r="H5" s="315" t="s">
        <v>1821</v>
      </c>
      <c r="I5" s="315" t="s">
        <v>1822</v>
      </c>
      <c r="J5" s="315" t="s">
        <v>1823</v>
      </c>
      <c r="K5" s="315" t="s">
        <v>1824</v>
      </c>
      <c r="L5" s="315" t="s">
        <v>1825</v>
      </c>
      <c r="M5" s="315" t="s">
        <v>1464</v>
      </c>
    </row>
    <row r="6" spans="2:14">
      <c r="C6" s="32" t="s">
        <v>503</v>
      </c>
      <c r="D6" s="189" t="s">
        <v>504</v>
      </c>
      <c r="E6" s="189" t="s">
        <v>505</v>
      </c>
      <c r="F6" s="189" t="s">
        <v>506</v>
      </c>
      <c r="G6" s="189" t="s">
        <v>527</v>
      </c>
      <c r="H6" s="189" t="s">
        <v>528</v>
      </c>
      <c r="I6" s="189" t="s">
        <v>590</v>
      </c>
      <c r="J6" s="189" t="s">
        <v>592</v>
      </c>
      <c r="K6" s="189" t="s">
        <v>704</v>
      </c>
      <c r="L6" s="189" t="s">
        <v>1028</v>
      </c>
      <c r="M6" s="189" t="s">
        <v>1029</v>
      </c>
    </row>
    <row r="7" spans="2:14">
      <c r="B7" s="320" t="s">
        <v>1826</v>
      </c>
      <c r="C7" s="189">
        <v>1</v>
      </c>
      <c r="D7" s="829"/>
      <c r="E7" s="830"/>
      <c r="F7" s="831"/>
      <c r="G7" s="829"/>
      <c r="H7" s="830"/>
      <c r="I7" s="830"/>
      <c r="J7" s="830"/>
      <c r="K7" s="830"/>
      <c r="L7" s="831"/>
      <c r="M7" s="41"/>
    </row>
    <row r="8" spans="2:14">
      <c r="B8" s="160" t="s">
        <v>1827</v>
      </c>
      <c r="C8" s="189">
        <v>2</v>
      </c>
      <c r="D8" s="81">
        <f>14+5</f>
        <v>19</v>
      </c>
      <c r="E8" s="81">
        <f>7+3</f>
        <v>10</v>
      </c>
      <c r="F8" s="699">
        <f>D8+E8</f>
        <v>29</v>
      </c>
      <c r="G8" s="826"/>
      <c r="H8" s="827"/>
      <c r="I8" s="827"/>
      <c r="J8" s="827"/>
      <c r="K8" s="827"/>
      <c r="L8" s="828"/>
      <c r="M8" s="120"/>
    </row>
    <row r="9" spans="2:14">
      <c r="B9" s="160" t="s">
        <v>1828</v>
      </c>
      <c r="C9" s="189">
        <v>3</v>
      </c>
      <c r="D9" s="826"/>
      <c r="E9" s="827"/>
      <c r="F9" s="828"/>
      <c r="G9" s="165">
        <v>1</v>
      </c>
      <c r="H9" s="165">
        <v>1</v>
      </c>
      <c r="I9" s="165">
        <v>1</v>
      </c>
      <c r="J9" s="165">
        <v>1</v>
      </c>
      <c r="K9" s="165"/>
      <c r="L9" s="165">
        <f>0+5</f>
        <v>5</v>
      </c>
      <c r="M9" s="120"/>
    </row>
    <row r="10" spans="2:14">
      <c r="B10" s="160" t="s">
        <v>1829</v>
      </c>
      <c r="C10" s="189">
        <v>4</v>
      </c>
      <c r="D10" s="826"/>
      <c r="E10" s="827"/>
      <c r="F10" s="828"/>
      <c r="G10" s="165"/>
      <c r="H10" s="165"/>
      <c r="I10" s="165"/>
      <c r="J10" s="165"/>
      <c r="K10" s="165">
        <f>0+3</f>
        <v>3</v>
      </c>
      <c r="L10" s="165">
        <f>6+0</f>
        <v>6</v>
      </c>
      <c r="M10" s="120"/>
    </row>
    <row r="11" spans="2:14">
      <c r="B11" s="320" t="s">
        <v>1830</v>
      </c>
      <c r="C11" s="189">
        <v>5</v>
      </c>
      <c r="D11" s="170"/>
      <c r="E11" s="170"/>
      <c r="F11" s="170"/>
      <c r="G11" s="170"/>
      <c r="H11" s="170"/>
      <c r="I11" s="170"/>
      <c r="J11" s="170"/>
      <c r="K11" s="170"/>
      <c r="L11" s="170"/>
      <c r="M11" s="121"/>
    </row>
    <row r="12" spans="2:14">
      <c r="B12" s="160" t="s">
        <v>1831</v>
      </c>
      <c r="C12" s="189">
        <v>6</v>
      </c>
      <c r="D12" s="166"/>
      <c r="E12" s="166">
        <f>1070307.54+80000</f>
        <v>1150307.54</v>
      </c>
      <c r="F12" s="697">
        <f>SUM(D12:E12)</f>
        <v>1150307.54</v>
      </c>
      <c r="G12" s="166">
        <v>41400</v>
      </c>
      <c r="H12" s="166">
        <v>36000</v>
      </c>
      <c r="I12" s="166">
        <v>40863</v>
      </c>
      <c r="J12" s="166">
        <v>41400</v>
      </c>
      <c r="K12" s="166">
        <f>0+71700</f>
        <v>71700</v>
      </c>
      <c r="L12" s="166">
        <f>121500+151000</f>
        <v>272500</v>
      </c>
      <c r="M12" s="121"/>
      <c r="N12" s="700"/>
    </row>
    <row r="13" spans="2:14">
      <c r="B13" s="160" t="s">
        <v>1832</v>
      </c>
      <c r="C13" s="189">
        <v>7</v>
      </c>
      <c r="D13" s="166">
        <f>1194254+11167</f>
        <v>1205421</v>
      </c>
      <c r="E13" s="165">
        <f>4523891.41+1408999</f>
        <v>5932890.4100000001</v>
      </c>
      <c r="F13" s="697">
        <f>SUM(D13:E13)</f>
        <v>7138311.4100000001</v>
      </c>
      <c r="G13" s="166">
        <v>249744</v>
      </c>
      <c r="H13" s="166">
        <v>244629</v>
      </c>
      <c r="I13" s="166">
        <v>178238</v>
      </c>
      <c r="J13" s="166">
        <v>240595</v>
      </c>
      <c r="K13" s="166">
        <f>0+427437</f>
        <v>427437</v>
      </c>
      <c r="L13" s="166">
        <f>1190103.79+717912</f>
        <v>1908015.79</v>
      </c>
      <c r="M13" s="121"/>
      <c r="N13" s="700"/>
    </row>
  </sheetData>
  <mergeCells count="8">
    <mergeCell ref="D9:F9"/>
    <mergeCell ref="D10:F10"/>
    <mergeCell ref="G4:M4"/>
    <mergeCell ref="B2:M2"/>
    <mergeCell ref="D4:F4"/>
    <mergeCell ref="D7:F7"/>
    <mergeCell ref="G7:L7"/>
    <mergeCell ref="G8:L8"/>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&amp;L_x000D_&amp;1#&amp;"Calibri"&amp;10&amp;K000000 Confidential Information&amp;C&amp;"Calibri"&amp;11&amp;K000000&amp;P</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6">
    <tabColor rgb="FFFFFFFF"/>
  </sheetPr>
  <dimension ref="A1:K15"/>
  <sheetViews>
    <sheetView showRowColHeaders="0" workbookViewId="0">
      <selection activeCell="B18" sqref="B18"/>
    </sheetView>
  </sheetViews>
  <sheetFormatPr defaultColWidth="9" defaultRowHeight="14.4"/>
  <cols>
    <col min="1" max="1" width="2.5546875" style="342" customWidth="1"/>
    <col min="2" max="2" width="47.33203125" style="342" customWidth="1"/>
    <col min="3" max="3" width="4.5546875" style="342" bestFit="1" customWidth="1"/>
    <col min="4" max="5" width="18.5546875" style="344" customWidth="1"/>
    <col min="6" max="11" width="18.5546875" style="342" customWidth="1"/>
    <col min="12" max="16384" width="9" style="342"/>
  </cols>
  <sheetData>
    <row r="1" spans="1:11" ht="10.199999999999999" customHeight="1">
      <c r="A1" s="354"/>
      <c r="D1" s="362"/>
      <c r="E1" s="363"/>
      <c r="F1" s="356"/>
      <c r="G1" s="356"/>
      <c r="H1" s="356"/>
      <c r="I1" s="356"/>
      <c r="J1" s="356"/>
      <c r="K1" s="356"/>
    </row>
    <row r="2" spans="1:11" ht="28.2" customHeight="1">
      <c r="A2" s="354"/>
      <c r="B2" s="715" t="s">
        <v>1833</v>
      </c>
      <c r="C2" s="716"/>
      <c r="D2" s="716"/>
      <c r="E2" s="716"/>
      <c r="F2" s="716"/>
      <c r="G2" s="716"/>
      <c r="H2" s="716"/>
      <c r="I2" s="716"/>
      <c r="J2" s="716"/>
      <c r="K2" s="716"/>
    </row>
    <row r="3" spans="1:11" ht="14.7" customHeight="1">
      <c r="A3" s="354"/>
      <c r="B3" s="393"/>
      <c r="C3" s="393"/>
      <c r="D3" s="395"/>
      <c r="E3" s="395"/>
      <c r="F3" s="396"/>
      <c r="G3" s="396"/>
      <c r="H3" s="396"/>
      <c r="I3" s="396"/>
      <c r="J3" s="396"/>
      <c r="K3" s="354"/>
    </row>
    <row r="4" spans="1:11" ht="15" customHeight="1">
      <c r="A4" s="354"/>
      <c r="B4" s="7"/>
      <c r="C4" s="360"/>
      <c r="D4" s="341" t="s">
        <v>1834</v>
      </c>
      <c r="E4" s="320"/>
      <c r="F4" s="341" t="s">
        <v>1835</v>
      </c>
      <c r="G4" s="341"/>
      <c r="H4" s="341" t="s">
        <v>1836</v>
      </c>
      <c r="I4" s="341"/>
      <c r="J4" s="341" t="s">
        <v>1837</v>
      </c>
      <c r="K4" s="341"/>
    </row>
    <row r="5" spans="1:11" ht="43.2">
      <c r="A5" s="354"/>
      <c r="B5" s="355"/>
      <c r="C5" s="355"/>
      <c r="D5" s="299"/>
      <c r="E5" s="315" t="s">
        <v>1838</v>
      </c>
      <c r="F5" s="299"/>
      <c r="G5" s="315" t="s">
        <v>1838</v>
      </c>
      <c r="H5" s="299"/>
      <c r="I5" s="315" t="s">
        <v>1839</v>
      </c>
      <c r="J5" s="299"/>
      <c r="K5" s="315" t="s">
        <v>1839</v>
      </c>
    </row>
    <row r="6" spans="1:11">
      <c r="A6" s="354"/>
      <c r="B6" s="355"/>
      <c r="C6" s="32" t="s">
        <v>503</v>
      </c>
      <c r="D6" s="189" t="s">
        <v>504</v>
      </c>
      <c r="E6" s="189" t="s">
        <v>505</v>
      </c>
      <c r="F6" s="189" t="s">
        <v>506</v>
      </c>
      <c r="G6" s="189" t="s">
        <v>527</v>
      </c>
      <c r="H6" s="189" t="s">
        <v>528</v>
      </c>
      <c r="I6" s="189" t="s">
        <v>590</v>
      </c>
      <c r="J6" s="189" t="s">
        <v>592</v>
      </c>
      <c r="K6" s="189" t="s">
        <v>704</v>
      </c>
    </row>
    <row r="7" spans="1:11">
      <c r="B7" s="320" t="s">
        <v>1840</v>
      </c>
      <c r="C7" s="189">
        <v>1</v>
      </c>
      <c r="D7" s="283">
        <v>7762716962.0986004</v>
      </c>
      <c r="E7" s="283">
        <v>161498866.21000001</v>
      </c>
      <c r="F7" s="71"/>
      <c r="G7" s="71"/>
      <c r="H7" s="283">
        <v>49064172303.165001</v>
      </c>
      <c r="I7" s="283">
        <v>6524140833.5177002</v>
      </c>
      <c r="J7" s="71"/>
      <c r="K7" s="71"/>
    </row>
    <row r="8" spans="1:11">
      <c r="B8" s="171" t="s">
        <v>1841</v>
      </c>
      <c r="C8" s="189">
        <v>2</v>
      </c>
      <c r="D8" s="81"/>
      <c r="E8" s="81"/>
      <c r="F8" s="81"/>
      <c r="G8" s="81"/>
      <c r="H8" s="81">
        <v>15049337.927999999</v>
      </c>
      <c r="I8" s="81"/>
      <c r="J8" s="81">
        <v>15049337.927999999</v>
      </c>
      <c r="K8" s="81"/>
    </row>
    <row r="9" spans="1:11">
      <c r="B9" s="171" t="s">
        <v>1319</v>
      </c>
      <c r="C9" s="189">
        <v>3</v>
      </c>
      <c r="D9" s="81">
        <v>161498866.21000001</v>
      </c>
      <c r="E9" s="81">
        <v>161498866.21000001</v>
      </c>
      <c r="F9" s="81">
        <v>187877105.89199999</v>
      </c>
      <c r="G9" s="81">
        <v>187877105.89199999</v>
      </c>
      <c r="H9" s="81">
        <v>3832966288.8600001</v>
      </c>
      <c r="I9" s="81">
        <v>3832043579.1999998</v>
      </c>
      <c r="J9" s="81">
        <v>3775757598.3249998</v>
      </c>
      <c r="K9" s="81">
        <v>3774834888.665</v>
      </c>
    </row>
    <row r="10" spans="1:11">
      <c r="B10" s="172" t="s">
        <v>1842</v>
      </c>
      <c r="C10" s="189">
        <v>4</v>
      </c>
      <c r="D10" s="81"/>
      <c r="E10" s="81"/>
      <c r="F10" s="81"/>
      <c r="G10" s="81"/>
      <c r="H10" s="81">
        <v>456891718.63499999</v>
      </c>
      <c r="I10" s="81">
        <v>456891718.63499999</v>
      </c>
      <c r="J10" s="81">
        <v>453611294</v>
      </c>
      <c r="K10" s="81">
        <v>453611294</v>
      </c>
    </row>
    <row r="11" spans="1:11">
      <c r="B11" s="172" t="s">
        <v>1843</v>
      </c>
      <c r="C11" s="189">
        <v>5</v>
      </c>
      <c r="D11" s="81"/>
      <c r="E11" s="81"/>
      <c r="F11" s="81"/>
      <c r="G11" s="81"/>
      <c r="H11" s="81"/>
      <c r="I11" s="81"/>
      <c r="J11" s="81"/>
      <c r="K11" s="81"/>
    </row>
    <row r="12" spans="1:11">
      <c r="B12" s="172" t="s">
        <v>1844</v>
      </c>
      <c r="C12" s="189">
        <v>6</v>
      </c>
      <c r="D12" s="81">
        <v>161498866.21000001</v>
      </c>
      <c r="E12" s="81">
        <v>161498866.21000001</v>
      </c>
      <c r="F12" s="81">
        <v>187877105.89199999</v>
      </c>
      <c r="G12" s="81">
        <v>187877105.89199999</v>
      </c>
      <c r="H12" s="81">
        <v>3235099064.9576998</v>
      </c>
      <c r="I12" s="81">
        <v>3235099064.9576998</v>
      </c>
      <c r="J12" s="81">
        <v>3204393692.8850002</v>
      </c>
      <c r="K12" s="81">
        <v>3204393692.8850002</v>
      </c>
    </row>
    <row r="13" spans="1:11">
      <c r="B13" s="172" t="s">
        <v>1845</v>
      </c>
      <c r="C13" s="189">
        <v>7</v>
      </c>
      <c r="D13" s="81"/>
      <c r="E13" s="81"/>
      <c r="F13" s="81"/>
      <c r="G13" s="81"/>
      <c r="H13" s="81">
        <v>573532464.00999999</v>
      </c>
      <c r="I13" s="81">
        <v>573532464.00999999</v>
      </c>
      <c r="J13" s="81">
        <v>577016413.16499996</v>
      </c>
      <c r="K13" s="81">
        <v>577016413.16499996</v>
      </c>
    </row>
    <row r="14" spans="1:11">
      <c r="B14" s="172" t="s">
        <v>1846</v>
      </c>
      <c r="C14" s="189">
        <v>8</v>
      </c>
      <c r="D14" s="81"/>
      <c r="E14" s="81"/>
      <c r="F14" s="81"/>
      <c r="G14" s="81"/>
      <c r="H14" s="81">
        <v>1845419.32</v>
      </c>
      <c r="I14" s="81"/>
      <c r="J14" s="81">
        <v>1845419.32</v>
      </c>
      <c r="K14" s="81"/>
    </row>
    <row r="15" spans="1:11">
      <c r="B15" s="171" t="s">
        <v>638</v>
      </c>
      <c r="C15" s="189">
        <v>9</v>
      </c>
      <c r="D15" s="81">
        <v>7599959422.5963001</v>
      </c>
      <c r="E15" s="81"/>
      <c r="F15" s="71"/>
      <c r="G15" s="71"/>
      <c r="H15" s="81">
        <v>45237451386.32</v>
      </c>
      <c r="I15" s="81">
        <v>2561796419.23</v>
      </c>
      <c r="J15" s="71"/>
      <c r="K15" s="71"/>
    </row>
  </sheetData>
  <mergeCells count="1">
    <mergeCell ref="B2:K2"/>
  </mergeCells>
  <conditionalFormatting sqref="F7:G7 J7:K7 D8:K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XXXV</oddHeader>
    <oddFooter>&amp;C&amp;"Calibri"&amp;11&amp;K000000&amp;P_x000D_&amp;1#&amp;"Calibri"&amp;10&amp;K000000 Internal Information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87">
    <tabColor rgb="FFFFFFFF"/>
  </sheetPr>
  <dimension ref="A1:AJ22"/>
  <sheetViews>
    <sheetView showRowColHeaders="0" workbookViewId="0">
      <selection activeCell="B18" sqref="B18"/>
    </sheetView>
  </sheetViews>
  <sheetFormatPr defaultColWidth="8.6640625" defaultRowHeight="14.4"/>
  <cols>
    <col min="1" max="1" width="2.5546875" style="355" customWidth="1"/>
    <col min="2" max="2" width="72" style="355" customWidth="1"/>
    <col min="3" max="3" width="4.5546875" style="355" bestFit="1" customWidth="1"/>
    <col min="4" max="7" width="18.5546875" style="355" customWidth="1"/>
    <col min="8" max="8" width="17.6640625" style="355" customWidth="1"/>
    <col min="9" max="9" width="19.44140625" style="355" customWidth="1"/>
    <col min="10" max="11" width="17.6640625" style="355" customWidth="1"/>
    <col min="12" max="12" width="13.6640625" style="355" customWidth="1"/>
    <col min="13" max="16384" width="8.6640625" style="355"/>
  </cols>
  <sheetData>
    <row r="1" spans="1:36" ht="10.199999999999999" customHeight="1">
      <c r="A1" s="691"/>
      <c r="D1" s="361"/>
      <c r="E1" s="361"/>
      <c r="F1" s="361"/>
      <c r="G1" s="361"/>
    </row>
    <row r="2" spans="1:36" ht="28.2" customHeight="1">
      <c r="A2" s="359"/>
      <c r="B2" s="715" t="s">
        <v>1847</v>
      </c>
      <c r="C2" s="716"/>
      <c r="D2" s="716"/>
      <c r="E2" s="716"/>
      <c r="F2" s="716"/>
      <c r="G2" s="716"/>
    </row>
    <row r="3" spans="1:36" s="360" customFormat="1" ht="14.7" customHeight="1">
      <c r="B3" s="393"/>
      <c r="C3" s="393"/>
      <c r="D3" s="394"/>
      <c r="E3" s="394"/>
      <c r="F3" s="394"/>
      <c r="G3" s="394"/>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row>
    <row r="4" spans="1:36" ht="15" customHeight="1">
      <c r="A4" s="359"/>
      <c r="B4" s="437"/>
      <c r="C4" s="437"/>
      <c r="D4" s="726" t="s">
        <v>1848</v>
      </c>
      <c r="E4" s="743"/>
      <c r="F4" s="749" t="s">
        <v>1849</v>
      </c>
      <c r="G4" s="755"/>
    </row>
    <row r="5" spans="1:36" ht="15" customHeight="1">
      <c r="A5" s="359"/>
      <c r="B5" s="437"/>
      <c r="C5" s="437"/>
      <c r="D5" s="746"/>
      <c r="E5" s="744"/>
      <c r="F5" s="341" t="s">
        <v>1850</v>
      </c>
      <c r="G5" s="320"/>
    </row>
    <row r="6" spans="1:36" ht="43.2">
      <c r="B6" s="438"/>
      <c r="C6" s="438"/>
      <c r="D6" s="303"/>
      <c r="E6" s="315" t="s">
        <v>1838</v>
      </c>
      <c r="F6" s="303"/>
      <c r="G6" s="315" t="s">
        <v>1839</v>
      </c>
    </row>
    <row r="7" spans="1:36">
      <c r="B7" s="438"/>
      <c r="C7" s="32" t="s">
        <v>503</v>
      </c>
      <c r="D7" s="189" t="s">
        <v>504</v>
      </c>
      <c r="E7" s="189" t="s">
        <v>505</v>
      </c>
      <c r="F7" s="189" t="s">
        <v>506</v>
      </c>
      <c r="G7" s="189" t="s">
        <v>527</v>
      </c>
    </row>
    <row r="8" spans="1:36">
      <c r="B8" s="144" t="s">
        <v>1851</v>
      </c>
      <c r="C8" s="189">
        <v>1</v>
      </c>
      <c r="D8" s="81">
        <v>24147336</v>
      </c>
      <c r="E8" s="81">
        <v>24147336</v>
      </c>
      <c r="F8" s="81">
        <v>1356524574.885</v>
      </c>
      <c r="G8" s="81">
        <v>1050589269.575</v>
      </c>
    </row>
    <row r="9" spans="1:36">
      <c r="B9" s="171" t="s">
        <v>1852</v>
      </c>
      <c r="C9" s="189">
        <v>2</v>
      </c>
      <c r="D9" s="81"/>
      <c r="E9" s="81"/>
      <c r="F9" s="81"/>
      <c r="G9" s="81"/>
    </row>
    <row r="10" spans="1:36">
      <c r="B10" s="171" t="s">
        <v>1841</v>
      </c>
      <c r="C10" s="189">
        <v>3</v>
      </c>
      <c r="D10" s="81"/>
      <c r="E10" s="81"/>
      <c r="F10" s="81"/>
      <c r="G10" s="81"/>
    </row>
    <row r="11" spans="1:36">
      <c r="B11" s="171" t="s">
        <v>1319</v>
      </c>
      <c r="C11" s="189">
        <v>4</v>
      </c>
      <c r="D11" s="81">
        <v>24147336</v>
      </c>
      <c r="E11" s="81">
        <v>24147336</v>
      </c>
      <c r="F11" s="81">
        <v>1356524574.885</v>
      </c>
      <c r="G11" s="81">
        <v>1050589269.575</v>
      </c>
    </row>
    <row r="12" spans="1:36">
      <c r="B12" s="173" t="s">
        <v>1842</v>
      </c>
      <c r="C12" s="189">
        <v>5</v>
      </c>
      <c r="D12" s="81"/>
      <c r="E12" s="81"/>
      <c r="F12" s="81">
        <v>925743382.00999999</v>
      </c>
      <c r="G12" s="81">
        <v>588215569.69500005</v>
      </c>
    </row>
    <row r="13" spans="1:36">
      <c r="B13" s="173" t="s">
        <v>1843</v>
      </c>
      <c r="C13" s="189">
        <v>6</v>
      </c>
      <c r="D13" s="81"/>
      <c r="E13" s="81"/>
      <c r="F13" s="81"/>
      <c r="G13" s="81"/>
    </row>
    <row r="14" spans="1:36">
      <c r="B14" s="173" t="s">
        <v>1844</v>
      </c>
      <c r="C14" s="189">
        <v>7</v>
      </c>
      <c r="D14" s="81">
        <v>24147336</v>
      </c>
      <c r="E14" s="81">
        <v>24147336</v>
      </c>
      <c r="F14" s="81">
        <v>430781192.875</v>
      </c>
      <c r="G14" s="81">
        <v>430723699.88</v>
      </c>
    </row>
    <row r="15" spans="1:36">
      <c r="B15" s="173" t="s">
        <v>1845</v>
      </c>
      <c r="C15" s="189">
        <v>8</v>
      </c>
      <c r="D15" s="81"/>
      <c r="E15" s="81"/>
      <c r="F15" s="81">
        <v>925743382.00999999</v>
      </c>
      <c r="G15" s="81">
        <v>619865569.69500005</v>
      </c>
    </row>
    <row r="16" spans="1:36">
      <c r="B16" s="173" t="s">
        <v>1846</v>
      </c>
      <c r="C16" s="189">
        <v>9</v>
      </c>
      <c r="D16" s="81"/>
      <c r="E16" s="81"/>
      <c r="F16" s="81"/>
      <c r="G16" s="81"/>
    </row>
    <row r="17" spans="2:7">
      <c r="B17" s="171" t="s">
        <v>1853</v>
      </c>
      <c r="C17" s="189">
        <v>10</v>
      </c>
      <c r="D17" s="81"/>
      <c r="E17" s="81"/>
      <c r="F17" s="81"/>
      <c r="G17" s="81"/>
    </row>
    <row r="18" spans="2:7">
      <c r="B18" s="171" t="s">
        <v>1854</v>
      </c>
      <c r="C18" s="189">
        <v>11</v>
      </c>
      <c r="D18" s="81"/>
      <c r="E18" s="81"/>
      <c r="F18" s="81"/>
      <c r="G18" s="81"/>
    </row>
    <row r="19" spans="2:7">
      <c r="B19" s="144" t="s">
        <v>1855</v>
      </c>
      <c r="C19" s="189">
        <v>12</v>
      </c>
      <c r="D19" s="81"/>
      <c r="E19" s="81"/>
      <c r="F19" s="81"/>
      <c r="G19" s="81"/>
    </row>
    <row r="20" spans="2:7">
      <c r="B20" s="144" t="s">
        <v>1856</v>
      </c>
      <c r="C20" s="189">
        <v>13</v>
      </c>
      <c r="D20" s="71"/>
      <c r="E20" s="71"/>
      <c r="F20" s="81"/>
      <c r="G20" s="81"/>
    </row>
    <row r="21" spans="2:7">
      <c r="B21" s="320" t="s">
        <v>1857</v>
      </c>
      <c r="C21" s="189">
        <v>14</v>
      </c>
      <c r="D21" s="283">
        <v>7799208706.9632998</v>
      </c>
      <c r="E21" s="283">
        <v>173572534.20829999</v>
      </c>
      <c r="F21" s="71"/>
      <c r="G21" s="71"/>
    </row>
    <row r="22" spans="2:7">
      <c r="B22" s="439"/>
      <c r="C22" s="439"/>
    </row>
  </sheetData>
  <mergeCells count="3">
    <mergeCell ref="D4:E5"/>
    <mergeCell ref="F4:G4"/>
    <mergeCell ref="B2:G2"/>
  </mergeCells>
  <conditionalFormatting sqref="D20:E20">
    <cfRule type="cellIs" dxfId="2" priority="1" stopIfTrue="1" operator="lessThan">
      <formula>0</formula>
    </cfRule>
  </conditionalFormatting>
  <conditionalFormatting sqref="D1:J1 H2:J2 D8:F19 G8:H21 F20:F21">
    <cfRule type="cellIs" dxfId="1"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&amp;CEN
Annex XXXV</oddHeader>
    <oddFooter>&amp;C&amp;"Calibri"&amp;11&amp;K000000&amp;P_x000D_&amp;1#&amp;"Calibri"&amp;10&amp;K000000 Internal Information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88">
    <tabColor rgb="FFFFFFFF"/>
  </sheetPr>
  <dimension ref="A1:H11"/>
  <sheetViews>
    <sheetView showRowColHeaders="0" workbookViewId="0">
      <selection activeCell="B18" sqref="B18"/>
    </sheetView>
  </sheetViews>
  <sheetFormatPr defaultColWidth="8.6640625" defaultRowHeight="14.4"/>
  <cols>
    <col min="1" max="1" width="2.5546875" style="355" customWidth="1"/>
    <col min="2" max="2" width="72" style="355" customWidth="1"/>
    <col min="3" max="3" width="4.5546875" style="355" bestFit="1" customWidth="1"/>
    <col min="4" max="5" width="23.6640625" style="355" customWidth="1"/>
    <col min="6" max="8" width="17.6640625" style="355" customWidth="1"/>
    <col min="9" max="9" width="19.44140625" style="355" customWidth="1"/>
    <col min="10" max="11" width="17.6640625" style="355" customWidth="1"/>
    <col min="12" max="12" width="13.6640625" style="355" customWidth="1"/>
    <col min="13" max="16384" width="8.6640625" style="355"/>
  </cols>
  <sheetData>
    <row r="1" spans="1:8" ht="10.199999999999999" customHeight="1">
      <c r="D1" s="358"/>
      <c r="E1" s="358"/>
      <c r="F1" s="358"/>
      <c r="G1" s="358"/>
      <c r="H1" s="358"/>
    </row>
    <row r="2" spans="1:8" ht="28.2" customHeight="1">
      <c r="B2" s="715" t="s">
        <v>1858</v>
      </c>
      <c r="C2" s="716"/>
      <c r="D2" s="716"/>
      <c r="E2" s="716"/>
      <c r="F2" s="358"/>
      <c r="G2" s="358"/>
      <c r="H2" s="358"/>
    </row>
    <row r="3" spans="1:8" ht="14.7" customHeight="1">
      <c r="B3" s="393"/>
      <c r="C3" s="393"/>
      <c r="D3" s="358"/>
      <c r="E3" s="358"/>
      <c r="F3" s="358"/>
      <c r="G3" s="358"/>
      <c r="H3" s="358"/>
    </row>
    <row r="4" spans="1:8">
      <c r="B4" s="441"/>
      <c r="C4" s="441"/>
      <c r="D4" s="358"/>
      <c r="E4" s="358"/>
      <c r="F4" s="358"/>
      <c r="G4" s="358"/>
      <c r="H4" s="358"/>
    </row>
    <row r="5" spans="1:8" ht="86.4">
      <c r="A5" s="356"/>
      <c r="B5" s="440"/>
      <c r="C5" s="440"/>
      <c r="D5" s="315" t="s">
        <v>1859</v>
      </c>
      <c r="E5" s="315" t="s">
        <v>1860</v>
      </c>
      <c r="F5" s="444"/>
      <c r="G5" s="444"/>
    </row>
    <row r="6" spans="1:8">
      <c r="A6" s="356"/>
      <c r="B6" s="46"/>
      <c r="C6" s="32" t="s">
        <v>503</v>
      </c>
      <c r="D6" s="189" t="s">
        <v>504</v>
      </c>
      <c r="E6" s="189" t="s">
        <v>505</v>
      </c>
      <c r="F6" s="444"/>
      <c r="G6" s="444"/>
    </row>
    <row r="7" spans="1:8" ht="15" customHeight="1">
      <c r="A7" s="356"/>
      <c r="B7" s="314" t="s">
        <v>1861</v>
      </c>
      <c r="C7" s="189">
        <v>1</v>
      </c>
      <c r="D7" s="81">
        <v>4310830846.1549997</v>
      </c>
      <c r="E7" s="81">
        <v>6049393227.46</v>
      </c>
      <c r="F7" s="361"/>
      <c r="G7" s="361"/>
    </row>
    <row r="8" spans="1:8" ht="17.25" customHeight="1">
      <c r="A8" s="356"/>
      <c r="B8" s="442"/>
      <c r="C8" s="442"/>
    </row>
    <row r="10" spans="1:8">
      <c r="A10" s="357"/>
      <c r="B10" s="443"/>
      <c r="C10" s="443"/>
      <c r="D10" s="443"/>
      <c r="E10" s="443"/>
      <c r="F10" s="443"/>
      <c r="G10" s="443"/>
      <c r="H10" s="443"/>
    </row>
    <row r="11" spans="1:8">
      <c r="B11" s="439"/>
      <c r="C11" s="439"/>
    </row>
  </sheetData>
  <mergeCells count="1">
    <mergeCell ref="B2:E2"/>
  </mergeCells>
  <conditionalFormatting sqref="D1:G1 F2:G2 D3:G4 F5:G6 D7:G7">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&amp;C&amp;"Calibri"&amp;11&amp;K000000&amp;P_x000D_&amp;1#&amp;"Calibri"&amp;10&amp;K000000 Internal Information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9">
    <tabColor rgb="FFFFFFFF"/>
  </sheetPr>
  <dimension ref="B1:H15"/>
  <sheetViews>
    <sheetView showRowColHeaders="0" workbookViewId="0">
      <selection activeCell="B18" sqref="B18"/>
    </sheetView>
  </sheetViews>
  <sheetFormatPr defaultColWidth="8.6640625" defaultRowHeight="13.8"/>
  <cols>
    <col min="1" max="1" width="2.5546875" style="354" customWidth="1"/>
    <col min="2" max="2" width="49" style="354" customWidth="1"/>
    <col min="3" max="3" width="4.5546875" style="354" bestFit="1" customWidth="1"/>
    <col min="4" max="4" width="150.5546875" style="354" customWidth="1"/>
    <col min="5" max="9" width="17.6640625" style="354" customWidth="1"/>
    <col min="10" max="10" width="19.44140625" style="354" customWidth="1"/>
    <col min="11" max="12" width="17.6640625" style="354" customWidth="1"/>
    <col min="13" max="13" width="13.6640625" style="354" customWidth="1"/>
    <col min="14" max="16384" width="8.6640625" style="354"/>
  </cols>
  <sheetData>
    <row r="1" spans="2:8" ht="10.199999999999999" customHeight="1">
      <c r="E1" s="354" t="s">
        <v>603</v>
      </c>
      <c r="F1" s="354" t="s">
        <v>1862</v>
      </c>
    </row>
    <row r="2" spans="2:8" ht="28.2" customHeight="1">
      <c r="B2" s="715" t="s">
        <v>1863</v>
      </c>
      <c r="C2" s="716"/>
      <c r="D2" s="716"/>
    </row>
    <row r="3" spans="2:8" ht="14.7" customHeight="1">
      <c r="B3" s="392"/>
      <c r="C3" s="392"/>
    </row>
    <row r="5" spans="2:8" ht="14.4">
      <c r="B5" s="342"/>
      <c r="C5" s="342"/>
      <c r="D5" s="302" t="s">
        <v>583</v>
      </c>
    </row>
    <row r="6" spans="2:8" ht="14.4">
      <c r="B6" s="342"/>
      <c r="C6" s="245" t="s">
        <v>503</v>
      </c>
      <c r="D6" s="184" t="s">
        <v>584</v>
      </c>
    </row>
    <row r="7" spans="2:8" ht="133.94999999999999" customHeight="1">
      <c r="B7" s="302" t="s">
        <v>1864</v>
      </c>
      <c r="C7" s="189" t="s">
        <v>504</v>
      </c>
      <c r="D7" s="100" t="s">
        <v>2571</v>
      </c>
      <c r="E7" s="450"/>
      <c r="F7" s="450"/>
      <c r="G7" s="450"/>
      <c r="H7" s="450"/>
    </row>
    <row r="8" spans="2:8" ht="91.95" customHeight="1">
      <c r="B8" s="315" t="s">
        <v>1865</v>
      </c>
      <c r="C8" s="189" t="s">
        <v>505</v>
      </c>
      <c r="D8" s="100" t="s">
        <v>2572</v>
      </c>
      <c r="E8" s="446"/>
      <c r="F8" s="446"/>
      <c r="G8" s="446"/>
      <c r="H8" s="446"/>
    </row>
    <row r="9" spans="2:8" ht="15" customHeight="1">
      <c r="B9" s="445"/>
      <c r="C9" s="445"/>
      <c r="D9" s="446"/>
      <c r="E9" s="446"/>
      <c r="F9" s="446"/>
      <c r="G9" s="446"/>
      <c r="H9" s="446"/>
    </row>
    <row r="10" spans="2:8" ht="14.4">
      <c r="B10" s="445"/>
      <c r="C10" s="445"/>
      <c r="D10" s="446"/>
      <c r="E10" s="446"/>
      <c r="F10" s="446"/>
      <c r="G10" s="446"/>
      <c r="H10" s="446"/>
    </row>
    <row r="11" spans="2:8" ht="14.4">
      <c r="B11" s="445"/>
      <c r="C11" s="445"/>
      <c r="D11" s="446"/>
      <c r="E11" s="446"/>
      <c r="F11" s="446"/>
      <c r="G11" s="446"/>
      <c r="H11" s="446"/>
    </row>
    <row r="12" spans="2:8" ht="14.4">
      <c r="B12" s="445"/>
      <c r="C12" s="445"/>
      <c r="D12" s="447"/>
      <c r="E12" s="447"/>
      <c r="F12" s="447"/>
      <c r="G12" s="447"/>
      <c r="H12" s="447"/>
    </row>
    <row r="13" spans="2:8" ht="14.4">
      <c r="B13" s="448"/>
      <c r="C13" s="448"/>
      <c r="D13" s="447"/>
      <c r="E13" s="447"/>
      <c r="F13" s="447"/>
      <c r="G13" s="447"/>
      <c r="H13" s="447"/>
    </row>
    <row r="14" spans="2:8" ht="14.4">
      <c r="B14" s="448"/>
      <c r="C14" s="448"/>
      <c r="D14" s="447"/>
      <c r="E14" s="447"/>
      <c r="F14" s="447"/>
      <c r="G14" s="447"/>
      <c r="H14" s="447"/>
    </row>
    <row r="15" spans="2:8">
      <c r="D15" s="449"/>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XXXV</oddHeader>
    <oddFooter>&amp;C&amp;"Calibri"&amp;11&amp;K000000&amp;P_x000D_&amp;1#&amp;"Calibri"&amp;10&amp;K000000 Internal Information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4B9B-97DC-48DF-AE0E-46E22B50F6BB}">
  <sheetPr>
    <tabColor rgb="FFFFFFFF"/>
  </sheetPr>
  <dimension ref="B1:J14"/>
  <sheetViews>
    <sheetView showRowColHeaders="0" workbookViewId="0">
      <selection activeCell="B18" sqref="B18"/>
    </sheetView>
  </sheetViews>
  <sheetFormatPr defaultColWidth="9.33203125" defaultRowHeight="14.4"/>
  <cols>
    <col min="1" max="1" width="9.33203125" style="342"/>
    <col min="2" max="2" width="25.6640625" style="342" customWidth="1"/>
    <col min="3" max="3" width="4.5546875" style="342" bestFit="1" customWidth="1"/>
    <col min="4" max="4" width="22.33203125" style="342" customWidth="1"/>
    <col min="5" max="5" width="16.33203125" style="342" customWidth="1"/>
    <col min="6" max="6" width="22.33203125" style="342" customWidth="1"/>
    <col min="7" max="7" width="19.6640625" style="342" customWidth="1"/>
    <col min="8" max="8" width="9.33203125" style="342"/>
    <col min="9" max="9" width="13.33203125" style="352" customWidth="1"/>
    <col min="10" max="10" width="52.44140625" style="342" customWidth="1"/>
    <col min="11" max="16384" width="9.33203125" style="342"/>
  </cols>
  <sheetData>
    <row r="1" spans="2:10">
      <c r="B1" s="351"/>
      <c r="C1" s="351"/>
      <c r="D1" s="348"/>
      <c r="E1" s="348"/>
      <c r="F1" s="348"/>
      <c r="G1" s="348"/>
      <c r="H1" s="348"/>
    </row>
    <row r="2" spans="2:10" s="350" customFormat="1" ht="23.4">
      <c r="B2" s="715" t="s">
        <v>1867</v>
      </c>
      <c r="C2" s="716"/>
      <c r="D2" s="716"/>
      <c r="E2" s="716"/>
      <c r="F2" s="716"/>
      <c r="G2" s="716"/>
    </row>
    <row r="3" spans="2:10" s="350" customFormat="1"/>
    <row r="4" spans="2:10" s="350" customFormat="1">
      <c r="B4" s="342"/>
      <c r="C4" s="342"/>
    </row>
    <row r="5" spans="2:10" s="350" customFormat="1">
      <c r="B5" s="342"/>
      <c r="C5" s="342"/>
    </row>
    <row r="6" spans="2:10" ht="13.5" customHeight="1">
      <c r="B6" s="756" t="s">
        <v>1868</v>
      </c>
      <c r="C6" s="765"/>
      <c r="D6" s="717" t="s">
        <v>1869</v>
      </c>
      <c r="E6" s="725"/>
      <c r="F6" s="717" t="s">
        <v>1870</v>
      </c>
      <c r="G6" s="725"/>
    </row>
    <row r="7" spans="2:10">
      <c r="B7" s="832"/>
      <c r="C7" s="833"/>
      <c r="D7" s="314" t="s">
        <v>1871</v>
      </c>
      <c r="E7" s="314" t="s">
        <v>1872</v>
      </c>
      <c r="F7" s="314" t="s">
        <v>1871</v>
      </c>
      <c r="G7" s="314" t="s">
        <v>1872</v>
      </c>
    </row>
    <row r="8" spans="2:10">
      <c r="B8" s="325"/>
      <c r="C8" s="32" t="s">
        <v>503</v>
      </c>
      <c r="D8" s="31" t="s">
        <v>505</v>
      </c>
      <c r="E8" s="31" t="s">
        <v>506</v>
      </c>
      <c r="F8" s="31" t="s">
        <v>527</v>
      </c>
      <c r="G8" s="31" t="s">
        <v>592</v>
      </c>
    </row>
    <row r="9" spans="2:10">
      <c r="B9" s="280" t="s">
        <v>1873</v>
      </c>
      <c r="C9" s="30" t="s">
        <v>1304</v>
      </c>
      <c r="D9" s="147">
        <v>-184394039.21939999</v>
      </c>
      <c r="E9" s="147">
        <v>-224760728.52568418</v>
      </c>
      <c r="F9" s="147">
        <v>-22664163.960499998</v>
      </c>
      <c r="G9" s="147">
        <v>36129749</v>
      </c>
      <c r="J9" s="451"/>
    </row>
    <row r="10" spans="2:10">
      <c r="B10" s="280" t="s">
        <v>1874</v>
      </c>
      <c r="C10" s="30" t="s">
        <v>1306</v>
      </c>
      <c r="D10" s="147">
        <v>-42612602.649099998</v>
      </c>
      <c r="E10" s="147">
        <v>-157392006.41853279</v>
      </c>
      <c r="F10" s="147">
        <v>-28264150.697900001</v>
      </c>
      <c r="G10" s="147">
        <v>-91712759</v>
      </c>
    </row>
    <row r="11" spans="2:10">
      <c r="B11" s="280" t="s">
        <v>1875</v>
      </c>
      <c r="C11" s="30" t="s">
        <v>1308</v>
      </c>
      <c r="D11" s="147">
        <v>20316278.2502</v>
      </c>
      <c r="E11" s="147">
        <v>-74350645.386060774</v>
      </c>
      <c r="F11" s="148"/>
      <c r="G11" s="148"/>
    </row>
    <row r="12" spans="2:10">
      <c r="B12" s="280" t="s">
        <v>1876</v>
      </c>
      <c r="C12" s="30" t="s">
        <v>1310</v>
      </c>
      <c r="D12" s="147">
        <v>19852437.4038</v>
      </c>
      <c r="E12" s="147">
        <v>-3461133.0526931062</v>
      </c>
      <c r="F12" s="148"/>
      <c r="G12" s="148"/>
    </row>
    <row r="13" spans="2:10">
      <c r="B13" s="280" t="s">
        <v>1877</v>
      </c>
      <c r="C13" s="30" t="s">
        <v>1312</v>
      </c>
      <c r="D13" s="147">
        <v>-133107708.7457</v>
      </c>
      <c r="E13" s="147">
        <v>-27097951.476151787</v>
      </c>
      <c r="F13" s="148"/>
      <c r="G13" s="148"/>
    </row>
    <row r="14" spans="2:10">
      <c r="B14" s="280" t="s">
        <v>1878</v>
      </c>
      <c r="C14" s="30" t="s">
        <v>1314</v>
      </c>
      <c r="D14" s="147">
        <v>11712758.678099999</v>
      </c>
      <c r="E14" s="147">
        <v>31586820.178119268</v>
      </c>
      <c r="F14" s="148"/>
      <c r="G14" s="148"/>
    </row>
  </sheetData>
  <mergeCells count="4">
    <mergeCell ref="B2:G2"/>
    <mergeCell ref="D6:E6"/>
    <mergeCell ref="F6:G6"/>
    <mergeCell ref="B6:C7"/>
  </mergeCells>
  <pageMargins left="0.7" right="0.7" top="0.75" bottom="0.75" header="0.3" footer="0.3"/>
  <pageSetup paperSize="9" scale="75" orientation="landscape" r:id="rId1"/>
  <headerFooter>
    <oddHeader>&amp;CEN
Annex I</oddHeader>
    <oddFooter>&amp;C&amp;"Calibri"&amp;11&amp;K000000&amp;P_x000D_&amp;1#&amp;"Calibri"&amp;10&amp;K000000 Internal Information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EAFC-BA61-4947-AFEF-7878D054B2DB}">
  <sheetPr>
    <tabColor rgb="FFFFFFFF"/>
  </sheetPr>
  <dimension ref="A2:F18"/>
  <sheetViews>
    <sheetView showRowColHeaders="0" workbookViewId="0">
      <selection activeCell="B18" sqref="B18"/>
    </sheetView>
  </sheetViews>
  <sheetFormatPr defaultColWidth="8.6640625" defaultRowHeight="14.4"/>
  <cols>
    <col min="1" max="1" width="8.6640625" style="342"/>
    <col min="2" max="2" width="62.33203125" style="342" bestFit="1" customWidth="1"/>
    <col min="3" max="3" width="4.5546875" style="342" bestFit="1" customWidth="1"/>
    <col min="4" max="4" width="107.44140625" style="342" customWidth="1"/>
    <col min="5" max="5" width="27" style="342" bestFit="1" customWidth="1"/>
    <col min="6" max="16384" width="8.6640625" style="342"/>
  </cols>
  <sheetData>
    <row r="2" spans="1:6" ht="23.4">
      <c r="B2" s="715" t="s">
        <v>1879</v>
      </c>
      <c r="C2" s="716"/>
      <c r="D2" s="716"/>
      <c r="E2" s="716"/>
    </row>
    <row r="3" spans="1:6">
      <c r="A3" s="346"/>
      <c r="B3" s="346"/>
      <c r="C3" s="346"/>
      <c r="D3" s="346"/>
      <c r="E3" s="346"/>
      <c r="F3" s="346"/>
    </row>
    <row r="4" spans="1:6" ht="14.7" customHeight="1">
      <c r="A4" s="346"/>
      <c r="B4" s="44"/>
      <c r="C4" s="371"/>
      <c r="D4" s="315" t="s">
        <v>583</v>
      </c>
      <c r="E4" s="315" t="s">
        <v>1880</v>
      </c>
      <c r="F4" s="346"/>
    </row>
    <row r="5" spans="1:6" ht="14.7" customHeight="1">
      <c r="A5" s="346"/>
      <c r="B5" s="371"/>
      <c r="C5" s="32" t="s">
        <v>503</v>
      </c>
      <c r="D5" s="184" t="s">
        <v>584</v>
      </c>
      <c r="E5" s="184" t="s">
        <v>584</v>
      </c>
      <c r="F5" s="346"/>
    </row>
    <row r="6" spans="1:6" ht="143.1" customHeight="1">
      <c r="B6" s="315" t="s">
        <v>1881</v>
      </c>
      <c r="C6" s="30" t="s">
        <v>504</v>
      </c>
      <c r="D6" s="102" t="s">
        <v>2620</v>
      </c>
      <c r="E6" s="4" t="s">
        <v>2621</v>
      </c>
      <c r="F6" s="346"/>
    </row>
    <row r="7" spans="1:6" ht="145.19999999999999" customHeight="1">
      <c r="B7" s="315" t="s">
        <v>1882</v>
      </c>
      <c r="C7" s="30" t="s">
        <v>505</v>
      </c>
      <c r="D7" s="4" t="s">
        <v>2622</v>
      </c>
      <c r="E7" s="4" t="s">
        <v>2621</v>
      </c>
      <c r="F7" s="346"/>
    </row>
    <row r="8" spans="1:6" ht="100.8">
      <c r="B8" s="315" t="s">
        <v>1883</v>
      </c>
      <c r="C8" s="30" t="s">
        <v>506</v>
      </c>
      <c r="D8" s="4" t="s">
        <v>2623</v>
      </c>
      <c r="E8" s="4" t="s">
        <v>2621</v>
      </c>
      <c r="F8" s="346"/>
    </row>
    <row r="9" spans="1:6" ht="100.8">
      <c r="B9" s="315" t="s">
        <v>1884</v>
      </c>
      <c r="C9" s="30" t="s">
        <v>527</v>
      </c>
      <c r="D9" s="4" t="s">
        <v>2624</v>
      </c>
      <c r="E9" s="4" t="s">
        <v>2621</v>
      </c>
      <c r="F9" s="346"/>
    </row>
    <row r="10" spans="1:6" ht="30" customHeight="1">
      <c r="B10" s="315" t="s">
        <v>1885</v>
      </c>
      <c r="C10" s="30" t="s">
        <v>528</v>
      </c>
      <c r="D10" s="263" t="s">
        <v>1270</v>
      </c>
      <c r="E10" s="4" t="s">
        <v>2621</v>
      </c>
      <c r="F10" s="346"/>
    </row>
    <row r="11" spans="1:6" ht="144">
      <c r="B11" s="315" t="s">
        <v>1886</v>
      </c>
      <c r="C11" s="30" t="s">
        <v>590</v>
      </c>
      <c r="D11" s="4" t="s">
        <v>2625</v>
      </c>
      <c r="E11" s="4" t="s">
        <v>2621</v>
      </c>
      <c r="F11" s="346"/>
    </row>
    <row r="12" spans="1:6" ht="186.6" customHeight="1">
      <c r="B12" s="315" t="s">
        <v>1887</v>
      </c>
      <c r="C12" s="30" t="s">
        <v>592</v>
      </c>
      <c r="D12" s="4" t="s">
        <v>2626</v>
      </c>
      <c r="E12" s="4" t="s">
        <v>2621</v>
      </c>
      <c r="F12" s="346"/>
    </row>
    <row r="13" spans="1:6" ht="57.6">
      <c r="B13" s="315" t="s">
        <v>1888</v>
      </c>
      <c r="C13" s="30" t="s">
        <v>704</v>
      </c>
      <c r="D13" s="4" t="s">
        <v>2627</v>
      </c>
      <c r="E13" s="4" t="s">
        <v>2621</v>
      </c>
      <c r="F13" s="346"/>
    </row>
    <row r="14" spans="1:6" ht="43.2">
      <c r="B14" s="315" t="s">
        <v>1889</v>
      </c>
      <c r="C14" s="30" t="s">
        <v>1028</v>
      </c>
      <c r="D14" s="4" t="s">
        <v>1890</v>
      </c>
      <c r="E14" s="4"/>
      <c r="F14" s="346"/>
    </row>
    <row r="15" spans="1:6" ht="110.4" customHeight="1">
      <c r="B15" s="315" t="s">
        <v>1891</v>
      </c>
      <c r="C15" s="30" t="s">
        <v>1029</v>
      </c>
      <c r="D15" s="4" t="s">
        <v>2628</v>
      </c>
      <c r="E15" s="4" t="s">
        <v>2621</v>
      </c>
      <c r="F15" s="346"/>
    </row>
    <row r="16" spans="1:6">
      <c r="A16" s="346"/>
      <c r="B16" s="346"/>
      <c r="C16" s="346"/>
      <c r="D16" s="346"/>
      <c r="E16" s="346"/>
      <c r="F16" s="346"/>
    </row>
    <row r="17" spans="1:6">
      <c r="A17" s="346"/>
      <c r="B17" s="346"/>
      <c r="C17" s="346"/>
      <c r="D17" s="346"/>
      <c r="E17" s="346"/>
      <c r="F17" s="346"/>
    </row>
    <row r="18" spans="1:6">
      <c r="A18" s="346"/>
      <c r="B18" s="346"/>
      <c r="C18" s="346"/>
      <c r="D18" s="346"/>
      <c r="E18" s="346"/>
      <c r="F18" s="346"/>
    </row>
  </sheetData>
  <mergeCells count="1">
    <mergeCell ref="B2:E2"/>
  </mergeCells>
  <pageMargins left="0.7" right="0.7" top="0.75" bottom="0.75" header="0.3" footer="0.3"/>
  <pageSetup paperSize="9" scale="62" orientation="portrait" horizontalDpi="1200" verticalDpi="1200" r:id="rId1"/>
  <headerFooter>
    <oddHeader>&amp;CEN 
Annex I</oddHeader>
    <oddFooter>&amp;C&amp;"Calibri"&amp;11&amp;K000000&amp;P_x000D_&amp;1#&amp;"Calibri"&amp;10&amp;K000000 Internal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50E786C6DA17499F29699EC611CFBB" ma:contentTypeVersion="4" ma:contentTypeDescription="Een nieuw document maken." ma:contentTypeScope="" ma:versionID="682fc05cdf037d65dd4473272fc0d63a">
  <xsd:schema xmlns:xsd="http://www.w3.org/2001/XMLSchema" xmlns:xs="http://www.w3.org/2001/XMLSchema" xmlns:p="http://schemas.microsoft.com/office/2006/metadata/properties" xmlns:ns2="2b006dad-e4b2-4d22-bd1b-3ece28c321f3" targetNamespace="http://schemas.microsoft.com/office/2006/metadata/properties" ma:root="true" ma:fieldsID="13278bef8d0f6c43b44bc7101c354a73" ns2:_="">
    <xsd:import namespace="2b006dad-e4b2-4d22-bd1b-3ece28c321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006dad-e4b2-4d22-bd1b-3ece28c321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37F2B1-674D-4AAB-B78A-FE6BF5446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006dad-e4b2-4d22-bd1b-3ece28c32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B6EE3E-6D0A-4298-9B4B-8F0333A18B45}">
  <ds:schemaRefs>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2b006dad-e4b2-4d22-bd1b-3ece28c321f3"/>
  </ds:schemaRefs>
</ds:datastoreItem>
</file>

<file path=customXml/itemProps3.xml><?xml version="1.0" encoding="utf-8"?>
<ds:datastoreItem xmlns:ds="http://schemas.openxmlformats.org/officeDocument/2006/customXml" ds:itemID="{4AD45FB8-CD7D-4C4D-A818-1347D64EE902}">
  <ds:schemaRefs>
    <ds:schemaRef ds:uri="http://schemas.microsoft.com/PowerBIAddIn"/>
  </ds:schemaRefs>
</ds:datastoreItem>
</file>

<file path=customXml/itemProps4.xml><?xml version="1.0" encoding="utf-8"?>
<ds:datastoreItem xmlns:ds="http://schemas.openxmlformats.org/officeDocument/2006/customXml" ds:itemID="{FAAA5FF9-3F2D-4DBE-BE5B-3B3823C530ED}">
  <ds:schemaRefs>
    <ds:schemaRef ds:uri="http://schemas.microsoft.com/sharepoint/v3/contenttype/forms"/>
  </ds:schemaRefs>
</ds:datastoreItem>
</file>

<file path=docMetadata/LabelInfo.xml><?xml version="1.0" encoding="utf-8"?>
<clbl:labelList xmlns:clbl="http://schemas.microsoft.com/office/2020/mipLabelMetadata">
  <clbl:label id="{d6e1ffc9-3ac8-4b4d-9640-a79fae035ca4}" enabled="1" method="Privileged" siteId="{fce2dcb4-8191-4262-9152-b5ac8cfa96e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102</vt:i4>
      </vt:variant>
      <vt:variant>
        <vt:lpstr>Named Ranges</vt:lpstr>
      </vt:variant>
      <vt:variant>
        <vt:i4>25</vt:i4>
      </vt:variant>
    </vt:vector>
  </HeadingPairs>
  <TitlesOfParts>
    <vt:vector size="127" baseType="lpstr">
      <vt:lpstr>Table of Contents</vt:lpstr>
      <vt:lpstr>KM1</vt:lpstr>
      <vt:lpstr>OV1</vt:lpstr>
      <vt:lpstr>CMS1</vt:lpstr>
      <vt:lpstr>CMS2</vt:lpstr>
      <vt:lpstr>OVA</vt:lpstr>
      <vt:lpstr>OVB</vt:lpstr>
      <vt:lpstr>OVC</vt:lpstr>
      <vt:lpstr>LI1</vt:lpstr>
      <vt:lpstr>LI2</vt:lpstr>
      <vt:lpstr>LI3</vt:lpstr>
      <vt:lpstr>LIA</vt:lpstr>
      <vt:lpstr>LIB</vt:lpstr>
      <vt:lpstr>CC1</vt:lpstr>
      <vt:lpstr>CC2</vt:lpstr>
      <vt:lpstr>CCA</vt:lpstr>
      <vt:lpstr>CCyB1</vt:lpstr>
      <vt:lpstr>CCyB2</vt:lpstr>
      <vt:lpstr>LR1</vt:lpstr>
      <vt:lpstr>LR2</vt:lpstr>
      <vt:lpstr>LR3</vt:lpstr>
      <vt:lpstr>LRA</vt:lpstr>
      <vt:lpstr>LIQA</vt:lpstr>
      <vt:lpstr>LIQB</vt:lpstr>
      <vt:lpstr>LIQ1</vt:lpstr>
      <vt:lpstr>LIQ2</vt:lpstr>
      <vt:lpstr>CRA</vt:lpstr>
      <vt:lpstr>CRB</vt:lpstr>
      <vt:lpstr>CRC</vt:lpstr>
      <vt:lpstr>CRD</vt:lpstr>
      <vt:lpstr>CR1</vt:lpstr>
      <vt:lpstr>CR1A</vt:lpstr>
      <vt:lpstr>CQ1</vt:lpstr>
      <vt:lpstr>CQ3</vt:lpstr>
      <vt:lpstr>CQ4TOT</vt:lpstr>
      <vt:lpstr>CQ4ONperC</vt:lpstr>
      <vt:lpstr>CQ4OFFperC</vt:lpstr>
      <vt:lpstr>CQ5</vt:lpstr>
      <vt:lpstr>CR3</vt:lpstr>
      <vt:lpstr>CR4</vt:lpstr>
      <vt:lpstr>CR5</vt:lpstr>
      <vt:lpstr>CR6Tot</vt:lpstr>
      <vt:lpstr>CRE</vt:lpstr>
      <vt:lpstr>CR6A</vt:lpstr>
      <vt:lpstr>CR6AIRB--10</vt:lpstr>
      <vt:lpstr>CR6AIRB--20</vt:lpstr>
      <vt:lpstr>CR6AIRB--40</vt:lpstr>
      <vt:lpstr>CR6AIRB--50</vt:lpstr>
      <vt:lpstr>CR6AIRB--60</vt:lpstr>
      <vt:lpstr>CR6AIRB--100</vt:lpstr>
      <vt:lpstr>CR6AIRB--150</vt:lpstr>
      <vt:lpstr>CR6AIRB--160</vt:lpstr>
      <vt:lpstr>CR7</vt:lpstr>
      <vt:lpstr>CR7AAIRB</vt:lpstr>
      <vt:lpstr>CR8</vt:lpstr>
      <vt:lpstr>CR9AIRB--x1</vt:lpstr>
      <vt:lpstr>CR9AIRB--10</vt:lpstr>
      <vt:lpstr>CR9AIRB--20</vt:lpstr>
      <vt:lpstr>CR9AIRB--40</vt:lpstr>
      <vt:lpstr>CR9AIRB--50</vt:lpstr>
      <vt:lpstr>CR9AIRB--60</vt:lpstr>
      <vt:lpstr>CR9AIRB--100</vt:lpstr>
      <vt:lpstr>CR9AIRB--150</vt:lpstr>
      <vt:lpstr>CR9AIRB--160</vt:lpstr>
      <vt:lpstr>CCRA</vt:lpstr>
      <vt:lpstr>CCR1</vt:lpstr>
      <vt:lpstr>CCR3</vt:lpstr>
      <vt:lpstr>CCR5</vt:lpstr>
      <vt:lpstr>CCR8</vt:lpstr>
      <vt:lpstr>CVAA</vt:lpstr>
      <vt:lpstr>CVA1</vt:lpstr>
      <vt:lpstr>SECA</vt:lpstr>
      <vt:lpstr>SEC1</vt:lpstr>
      <vt:lpstr>SEC3</vt:lpstr>
      <vt:lpstr>SEC5</vt:lpstr>
      <vt:lpstr>MRA</vt:lpstr>
      <vt:lpstr>MR3</vt:lpstr>
      <vt:lpstr>ORA</vt:lpstr>
      <vt:lpstr>OR1</vt:lpstr>
      <vt:lpstr>REMA</vt:lpstr>
      <vt:lpstr>REM1</vt:lpstr>
      <vt:lpstr>REM2</vt:lpstr>
      <vt:lpstr>REM3</vt:lpstr>
      <vt:lpstr>REM4</vt:lpstr>
      <vt:lpstr>REM5</vt:lpstr>
      <vt:lpstr>AE1</vt:lpstr>
      <vt:lpstr>AE2</vt:lpstr>
      <vt:lpstr>AE3</vt:lpstr>
      <vt:lpstr>AE4</vt:lpstr>
      <vt:lpstr>IRRBB1</vt:lpstr>
      <vt:lpstr>IRRBBA</vt:lpstr>
      <vt:lpstr>ESGA</vt:lpstr>
      <vt:lpstr>ESGB</vt:lpstr>
      <vt:lpstr>ESGC</vt:lpstr>
      <vt:lpstr>ESG1</vt:lpstr>
      <vt:lpstr>ESG2</vt:lpstr>
      <vt:lpstr>ESG3</vt:lpstr>
      <vt:lpstr>ESG4</vt:lpstr>
      <vt:lpstr>ESG5</vt:lpstr>
      <vt:lpstr>ESG10</vt:lpstr>
      <vt:lpstr>KM2</vt:lpstr>
      <vt:lpstr>TLAC1</vt:lpstr>
      <vt:lpstr>'MR3'!_ftnref1</vt:lpstr>
      <vt:lpstr>lkp5c47cf6d20164a748b485ee23595a849</vt:lpstr>
      <vt:lpstr>lkpf2b520387051429ab2e99b0d729f2417</vt:lpstr>
      <vt:lpstr>'CC1'!Print_Area</vt:lpstr>
      <vt:lpstr>'CR3'!Print_Area</vt:lpstr>
      <vt:lpstr>CR6A!Print_Area</vt:lpstr>
      <vt:lpstr>'CR7'!Print_Area</vt:lpstr>
      <vt:lpstr>'CR9AIRB--10'!Print_Area</vt:lpstr>
      <vt:lpstr>'CR9AIRB--100'!Print_Area</vt:lpstr>
      <vt:lpstr>'CR9AIRB--150'!Print_Area</vt:lpstr>
      <vt:lpstr>'CR9AIRB--160'!Print_Area</vt:lpstr>
      <vt:lpstr>'CR9AIRB--20'!Print_Area</vt:lpstr>
      <vt:lpstr>'CR9AIRB--40'!Print_Area</vt:lpstr>
      <vt:lpstr>'CR9AIRB--50'!Print_Area</vt:lpstr>
      <vt:lpstr>'CR9AIRB--60'!Print_Area</vt:lpstr>
      <vt:lpstr>CR9AIRBInvisible!Print_Area</vt:lpstr>
      <vt:lpstr>'CR9AIRB--x1'!Print_Area</vt:lpstr>
      <vt:lpstr>CR9FIRBInvisible!Print_Area</vt:lpstr>
      <vt:lpstr>'LR1'!Print_Area</vt:lpstr>
      <vt:lpstr>'LR2'!Print_Area</vt:lpstr>
      <vt:lpstr>'LR3'!Print_Area</vt:lpstr>
      <vt:lpstr>'OV1'!Print_Area</vt:lpstr>
      <vt:lpstr>'SEC5'!Print_Area</vt:lpstr>
      <vt:lpstr>'Table of Contents'!Print_Area</vt:lpstr>
      <vt:lpstr>'CC1'!Print_Titles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Maxime @ Aguilonius</dc:creator>
  <cp:keywords/>
  <dc:description/>
  <cp:lastModifiedBy>Rajae El Hmam</cp:lastModifiedBy>
  <cp:revision/>
  <dcterms:created xsi:type="dcterms:W3CDTF">2020-11-16T07:49:22Z</dcterms:created>
  <dcterms:modified xsi:type="dcterms:W3CDTF">2026-04-27T18:17:54Z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0x010100FE50E786C6DA17499F29699EC611CFBB</vt:lpwstr>
  </property>
  <property fmtid="{D5CDD505-2E9C-101B-9397-08002B2CF9AE}" pid="3" name="MediaServiceImageTags">
    <vt:lpwstr/>
  </property>
  <property fmtid="{D5CDD505-2E9C-101B-9397-08002B2CF9AE}" pid="4" name="MSIP_Label_4ce06370-c5ca-4299-8630-fc986cd3cb5e_Enabled">
    <vt:lpwstr>true</vt:lpwstr>
  </property>
  <property fmtid="{D5CDD505-2E9C-101B-9397-08002B2CF9AE}" pid="5" name="MSIP_Label_4ce06370-c5ca-4299-8630-fc986cd3cb5e_SetDate">
    <vt:lpwstr>2023-10-12T08:45:38Z</vt:lpwstr>
  </property>
  <property fmtid="{D5CDD505-2E9C-101B-9397-08002B2CF9AE}" pid="6" name="MSIP_Label_4ce06370-c5ca-4299-8630-fc986cd3cb5e_Method">
    <vt:lpwstr>Privileged</vt:lpwstr>
  </property>
  <property fmtid="{D5CDD505-2E9C-101B-9397-08002B2CF9AE}" pid="7" name="MSIP_Label_4ce06370-c5ca-4299-8630-fc986cd3cb5e_Name">
    <vt:lpwstr>ABB_INTERNAL</vt:lpwstr>
  </property>
  <property fmtid="{D5CDD505-2E9C-101B-9397-08002B2CF9AE}" pid="8" name="MSIP_Label_4ce06370-c5ca-4299-8630-fc986cd3cb5e_SiteId">
    <vt:lpwstr>396b38cc-aa65-492b-bb0e-3d94ed25a97b</vt:lpwstr>
  </property>
  <property fmtid="{D5CDD505-2E9C-101B-9397-08002B2CF9AE}" pid="9" name="MSIP_Label_4ce06370-c5ca-4299-8630-fc986cd3cb5e_ActionId">
    <vt:lpwstr>29ef61fa-d15b-4eec-b360-309532f5d0ea</vt:lpwstr>
  </property>
  <property fmtid="{D5CDD505-2E9C-101B-9397-08002B2CF9AE}" pid="10" name="MSIP_Label_4ce06370-c5ca-4299-8630-fc986cd3cb5e_ContentBits">
    <vt:lpwstr>2</vt:lpwstr>
  </property>
</Properties>
</file>