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xl/webextensions/taskpanes.xml" ContentType="application/vnd.ms-office.webextensiontaskpanes+xml"/>
  <Override PartName="/xl/webextensions/webextension1.xml" ContentType="application/vnd.ms-office.webextensi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11/relationships/webextensiontaskpanes" Target="xl/webextensions/taskpanes.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8431"/>
  <workbookPr codeName="ThisWorkbook" defaultThemeVersion="166925"/>
  <mc:AlternateContent xmlns:mc="http://schemas.openxmlformats.org/markup-compatibility/2006">
    <mc:Choice Requires="x15">
      <x15ac:absPath xmlns:x15ac="http://schemas.microsoft.com/office/spreadsheetml/2010/11/ac" url="\\nc0fsr01\np3_prd\NP3_Tool\Results\201803\"/>
    </mc:Choice>
  </mc:AlternateContent>
  <bookViews>
    <workbookView xWindow="0" yWindow="0" windowWidth="11520" windowHeight="3120" activeTab="3"/>
  </bookViews>
  <sheets>
    <sheet name="KM1" sheetId="8" r:id="rId1"/>
    <sheet name="OV1" sheetId="9" r:id="rId2"/>
    <sheet name="CR8" sheetId="25" r:id="rId3"/>
    <sheet name="LIQ1" sheetId="40" r:id="rId4"/>
  </sheets>
  <definedNames>
    <definedName name="a10ffc5ff9b524dc396a58ac6cdc17fe7_r1_c1" localSheetId="1" hidden="1">'OV1'!$D$8</definedName>
    <definedName name="a10ffc5ff9b524dc396a58ac6cdc17fe7_r29_c3" localSheetId="1" hidden="1">'OV1'!$F$36</definedName>
    <definedName name="a1776960b9458436ebc931c9e584dfb97_r1_c1" localSheetId="0" hidden="1">'KM1'!$B$42</definedName>
    <definedName name="a2f41611e7127449c93d527f8fccc0bdc_r1_c1" localSheetId="3" hidden="1">'LIQ1'!$B$41</definedName>
    <definedName name="a4811fa1577ae4c32966e7adb5d499293_r1_c1" localSheetId="2" hidden="1">'CR8'!$B$4</definedName>
    <definedName name="a6c60014bf939494d9d134fee7c5814a3_r1_c1" localSheetId="0" hidden="1">'KM1'!$D$8</definedName>
    <definedName name="a6c60014bf939494d9d134fee7c5814a3_r39_c5" localSheetId="0" hidden="1">'KM1'!$H$40</definedName>
    <definedName name="ab5c10fc4bb5d43e182a533dc6db1bdf3_r1_c1" localSheetId="2" hidden="1">'CR8'!$D$8</definedName>
    <definedName name="ab5c10fc4bb5d43e182a533dc6db1bdf3_r9_c2" localSheetId="2" hidden="1">'CR8'!$E$16</definedName>
    <definedName name="ac0e7f06799d24ef2b4a44aa1a7ebd742_r1_c1" localSheetId="3" hidden="1">'LIQ1'!$E$10</definedName>
    <definedName name="ac0e7f06799d24ef2b4a44aa1a7ebd742_r30_c8" localSheetId="3" hidden="1">'LIQ1'!$L$39</definedName>
    <definedName name="ad155609de23b4e1387343a3534050c83_r1_c1" localSheetId="2" hidden="1">'CR8'!$B$18</definedName>
    <definedName name="ad1c9d2fca624436da25450b84dd6b762_r1_c1" localSheetId="1" hidden="1">'OV1'!$B$39</definedName>
    <definedName name="adf5715d1e5814d8f896acaec1edcbf0f_r1_c1" localSheetId="1" hidden="1">'OV1'!$B$4</definedName>
    <definedName name="aeba6136664174819a3f917890ff56d85_r1_c1" localSheetId="0" hidden="1">'KM1'!$B$4</definedName>
    <definedName name="afdaf9366fbbc4f14999b77f8fb858411_r1_c1" localSheetId="3" hidden="1">'LIQ1'!$B$4</definedName>
    <definedName name="afdaf9366fbbc4f14999b77f8fb858411_r3_c11" localSheetId="3" hidden="1">'LIQ1'!$L$6</definedName>
  </definedNames>
  <calcPr calcId="171027" forceFullCalc="1"/>
</workbook>
</file>

<file path=xl/calcChain.xml><?xml version="1.0" encoding="utf-8"?>
<calcChain xmlns="http://schemas.openxmlformats.org/spreadsheetml/2006/main">
  <c r="L5" i="40" l="1"/>
  <c r="K5" i="40"/>
  <c r="J5" i="40"/>
  <c r="I5" i="40"/>
  <c r="L33" i="40"/>
  <c r="K33" i="40"/>
  <c r="J33" i="40"/>
  <c r="I33" i="40"/>
  <c r="H33" i="40"/>
  <c r="G33" i="40"/>
  <c r="F33" i="40"/>
  <c r="E33" i="40"/>
  <c r="L20" i="40"/>
  <c r="K20" i="40"/>
  <c r="J20" i="40"/>
  <c r="I20" i="40"/>
  <c r="H20" i="40"/>
  <c r="G20" i="40"/>
  <c r="F20" i="40"/>
  <c r="E20" i="40"/>
  <c r="L15" i="40"/>
  <c r="L26" i="40" s="1"/>
  <c r="K15" i="40"/>
  <c r="J15" i="40"/>
  <c r="J26" i="40" s="1"/>
  <c r="I15" i="40"/>
  <c r="I26" i="40" s="1"/>
  <c r="H15" i="40"/>
  <c r="G15" i="40"/>
  <c r="F15" i="40"/>
  <c r="E15" i="40"/>
  <c r="D16" i="25"/>
  <c r="E16" i="25" s="1"/>
  <c r="E15" i="25"/>
  <c r="E14" i="25"/>
  <c r="E13" i="25"/>
  <c r="E12" i="25"/>
  <c r="E11" i="25"/>
  <c r="E10" i="25"/>
  <c r="E9" i="25"/>
  <c r="E8" i="25"/>
  <c r="F35" i="9"/>
  <c r="F34" i="9"/>
  <c r="F33" i="9"/>
  <c r="F32" i="9"/>
  <c r="F31" i="9"/>
  <c r="E30" i="9"/>
  <c r="D30" i="9"/>
  <c r="F30" i="9" s="1"/>
  <c r="F29" i="9"/>
  <c r="F28" i="9"/>
  <c r="F27" i="9"/>
  <c r="E26" i="9"/>
  <c r="D26" i="9"/>
  <c r="F26" i="9" s="1"/>
  <c r="F25" i="9"/>
  <c r="F24" i="9"/>
  <c r="F23" i="9"/>
  <c r="F22" i="9"/>
  <c r="F21" i="9"/>
  <c r="F20" i="9"/>
  <c r="F19" i="9"/>
  <c r="F18" i="9"/>
  <c r="F17" i="9"/>
  <c r="F16" i="9"/>
  <c r="F15" i="9"/>
  <c r="F14" i="9"/>
  <c r="E13" i="9"/>
  <c r="D13" i="9"/>
  <c r="F13" i="9" s="1"/>
  <c r="F12" i="9"/>
  <c r="F11" i="9"/>
  <c r="F10" i="9"/>
  <c r="F9" i="9"/>
  <c r="E8" i="9"/>
  <c r="D8" i="9"/>
  <c r="H40" i="8"/>
  <c r="G40" i="8"/>
  <c r="F40" i="8"/>
  <c r="E40" i="8"/>
  <c r="D40" i="8"/>
  <c r="H35" i="8"/>
  <c r="G35" i="8"/>
  <c r="F35" i="8"/>
  <c r="E35" i="8"/>
  <c r="D35" i="8"/>
  <c r="H29" i="8"/>
  <c r="G29" i="8"/>
  <c r="F29" i="8"/>
  <c r="E29" i="8"/>
  <c r="H24" i="8"/>
  <c r="G24" i="8"/>
  <c r="F24" i="8"/>
  <c r="E24" i="8"/>
  <c r="H18" i="8"/>
  <c r="G18" i="8"/>
  <c r="F18" i="8"/>
  <c r="E18" i="8"/>
  <c r="H17" i="8"/>
  <c r="G17" i="8"/>
  <c r="F17" i="8"/>
  <c r="E17" i="8"/>
  <c r="H16" i="8"/>
  <c r="H25" i="8" s="1"/>
  <c r="G16" i="8"/>
  <c r="F16" i="8"/>
  <c r="E16" i="8"/>
  <c r="G25" i="8" l="1"/>
  <c r="E25" i="8"/>
  <c r="D16" i="8"/>
  <c r="D24" i="8"/>
  <c r="K26" i="40"/>
  <c r="D36" i="9"/>
  <c r="F25" i="8"/>
  <c r="E36" i="9"/>
  <c r="F8" i="9"/>
  <c r="F36" i="9" l="1"/>
  <c r="D25" i="8"/>
  <c r="D18" i="8" l="1"/>
  <c r="D29" i="8"/>
  <c r="D17" i="8"/>
</calcChain>
</file>

<file path=xl/sharedStrings.xml><?xml version="1.0" encoding="utf-8"?>
<sst xmlns="http://schemas.openxmlformats.org/spreadsheetml/2006/main" count="227" uniqueCount="156">
  <si>
    <t>in '000 EUR</t>
  </si>
  <si>
    <t>Code</t>
  </si>
  <si>
    <t>c</t>
  </si>
  <si>
    <t>d</t>
  </si>
  <si>
    <t>e</t>
  </si>
  <si>
    <t>f</t>
  </si>
  <si>
    <t>g</t>
  </si>
  <si>
    <t>Total</t>
  </si>
  <si>
    <t>a</t>
  </si>
  <si>
    <t>b</t>
  </si>
  <si>
    <t>001</t>
  </si>
  <si>
    <t>002</t>
  </si>
  <si>
    <t>003</t>
  </si>
  <si>
    <t>004</t>
  </si>
  <si>
    <t>005</t>
  </si>
  <si>
    <t>006</t>
  </si>
  <si>
    <t>007</t>
  </si>
  <si>
    <t>008</t>
  </si>
  <si>
    <t>009</t>
  </si>
  <si>
    <t>010</t>
  </si>
  <si>
    <t>011</t>
  </si>
  <si>
    <t>012</t>
  </si>
  <si>
    <t>013</t>
  </si>
  <si>
    <t>014</t>
  </si>
  <si>
    <t>015</t>
  </si>
  <si>
    <t>016</t>
  </si>
  <si>
    <t>017</t>
  </si>
  <si>
    <t>018</t>
  </si>
  <si>
    <t>019</t>
  </si>
  <si>
    <t>021</t>
  </si>
  <si>
    <t>022</t>
  </si>
  <si>
    <t>023</t>
  </si>
  <si>
    <t>024</t>
  </si>
  <si>
    <t>025</t>
  </si>
  <si>
    <t>026</t>
  </si>
  <si>
    <t>027</t>
  </si>
  <si>
    <t>028</t>
  </si>
  <si>
    <t>029</t>
  </si>
  <si>
    <t>[KM1] Key metrics</t>
  </si>
  <si>
    <t>Available capital (amounts)</t>
  </si>
  <si>
    <t>Common Equity Tier 1 (CET1)</t>
  </si>
  <si>
    <t xml:space="preserve">Tier 1 </t>
  </si>
  <si>
    <t>Total capital</t>
  </si>
  <si>
    <t>Risk-weighted assets (amounts)</t>
  </si>
  <si>
    <t>Total risk-weighted assets (RWA)</t>
  </si>
  <si>
    <t>Risk-based capital ratios as a percentage of RWA</t>
  </si>
  <si>
    <t>Common Equity Tier 1 ratio (%)</t>
  </si>
  <si>
    <t>Tier 1 ratio (%)</t>
  </si>
  <si>
    <t>Total capital ratio (%)</t>
  </si>
  <si>
    <t>Additional CET1 buffer requirements as a percentage of RWA</t>
  </si>
  <si>
    <t>Capital conservation buffer requirement (2.5% from 2019) (%)</t>
  </si>
  <si>
    <t>Countercyclical buffer requirement (%)</t>
  </si>
  <si>
    <t>Bank G-SIB and/or D-SIB additional requirements (%)</t>
  </si>
  <si>
    <t>Total of bank CET1 specific buffer requirements (%) (row 8 + row 9 + row 10)</t>
  </si>
  <si>
    <t>CET1 available after meeting the bank’s minimum capital requirements (%)</t>
  </si>
  <si>
    <t>Basel III leverage ratio</t>
  </si>
  <si>
    <t>Total Basel III leverage ratio exposure measure</t>
  </si>
  <si>
    <t>Basel III leverage ratio (%) (row 2 / row 13)</t>
  </si>
  <si>
    <t>Fully loaded ECL accounting model Basel III leverage ratio (%) (row 2a / row13)</t>
  </si>
  <si>
    <t>014a</t>
  </si>
  <si>
    <t>Liquidity Coverage Ratio</t>
  </si>
  <si>
    <t>Total HQLA</t>
  </si>
  <si>
    <t>Total net cash outflow</t>
  </si>
  <si>
    <t>LCR ratio (%)</t>
  </si>
  <si>
    <t>Net Stable Funding Ratio</t>
  </si>
  <si>
    <t>Total available stable funding</t>
  </si>
  <si>
    <t>Total required stable funding</t>
  </si>
  <si>
    <t>NSFR ratio</t>
  </si>
  <si>
    <t>020</t>
  </si>
  <si>
    <t>[EU OV1] Overview of RWAs</t>
  </si>
  <si>
    <t>RWAs</t>
  </si>
  <si>
    <t>Minimum capital requirements</t>
  </si>
  <si>
    <t>Credit risk (excluding CCR)</t>
  </si>
  <si>
    <t>Of which the standardised approach</t>
  </si>
  <si>
    <t>Of which the foundation IRB (FIRB) approach</t>
  </si>
  <si>
    <t>Of which the advanced IRB (AIRB) approach</t>
  </si>
  <si>
    <t>Of which equity IRB under the simple risk-weighted approach or the IMA</t>
  </si>
  <si>
    <t>CCR</t>
  </si>
  <si>
    <t>Of which mark to market</t>
  </si>
  <si>
    <t>Of which original exposure</t>
  </si>
  <si>
    <t>Of which internal model method (IMM)</t>
  </si>
  <si>
    <t>Of which risk exposure amount for contributions to the default fund of a CCP</t>
  </si>
  <si>
    <t>Of which CVA</t>
  </si>
  <si>
    <t>Settlement risk</t>
  </si>
  <si>
    <t>Securitisation exposures in the banking book (after the cap)</t>
  </si>
  <si>
    <t>Of which IRB approach</t>
  </si>
  <si>
    <t>Of which IRB supervisory formula approach (SFA)</t>
  </si>
  <si>
    <t>Of which internal assessment approach (IAA)</t>
  </si>
  <si>
    <t>Of which standardised approach</t>
  </si>
  <si>
    <t>Market risk</t>
  </si>
  <si>
    <t>Of which IMA</t>
  </si>
  <si>
    <t>Large exposures</t>
  </si>
  <si>
    <t>Operational risk</t>
  </si>
  <si>
    <t>Of which basic indicator approach</t>
  </si>
  <si>
    <t>Of which advanced measurement approach</t>
  </si>
  <si>
    <t>Amounts below the thresholds for deduction (subject to 250% risk weight)</t>
  </si>
  <si>
    <t>Floor adjustment</t>
  </si>
  <si>
    <t>h</t>
  </si>
  <si>
    <t>[EU CR8] RWA flow statements of credit risk exposures under the IRB approach</t>
  </si>
  <si>
    <t>RWA amounts</t>
  </si>
  <si>
    <t>Capital requirements</t>
  </si>
  <si>
    <t>RWAs as at the end of the previous reporting period</t>
  </si>
  <si>
    <t>Asset size</t>
  </si>
  <si>
    <t>Asset quality</t>
  </si>
  <si>
    <t>Model updates</t>
  </si>
  <si>
    <t>Methodology and policy</t>
  </si>
  <si>
    <t>Acquisitions and disposals</t>
  </si>
  <si>
    <t>Foreign exchange movements</t>
  </si>
  <si>
    <t>Other</t>
  </si>
  <si>
    <t>RWAs as at the end of the reporting period</t>
  </si>
  <si>
    <t>EU-19a</t>
  </si>
  <si>
    <t>EU-19b</t>
  </si>
  <si>
    <t>[EU LIQ1] LCR disclosure template</t>
  </si>
  <si>
    <t xml:space="preserve">Total unweighted value </t>
  </si>
  <si>
    <t xml:space="preserve">Total weighted value </t>
  </si>
  <si>
    <t>Number of data points used in the calculation of averages</t>
  </si>
  <si>
    <t>HIGH-QUALITY LIQUID ASSETS</t>
  </si>
  <si>
    <t>Total high-quality liquid assets (HQLA)</t>
  </si>
  <si>
    <t>CASH-OUTFLOWS</t>
  </si>
  <si>
    <t>Retail deposits and deposits from small business customers, of which:</t>
  </si>
  <si>
    <t>Stable deposits</t>
  </si>
  <si>
    <t>Less stable deposits</t>
  </si>
  <si>
    <t>Unsecured wholesale funding</t>
  </si>
  <si>
    <t>Operational deposits (all counterparties) and deposits in networks of cooperative banks</t>
  </si>
  <si>
    <t>Non-operational deposits (all counterparties)</t>
  </si>
  <si>
    <t>Unsecured debt</t>
  </si>
  <si>
    <t>Secured wholesale funding</t>
  </si>
  <si>
    <t>Outflows related to derivative exposures and other collateral requirements</t>
  </si>
  <si>
    <t>Outflows related to loss of funding on debt products</t>
  </si>
  <si>
    <t>Credit and liquidity facilities</t>
  </si>
  <si>
    <t>Other contractual funding obligations</t>
  </si>
  <si>
    <t>Other contingent funding obligations</t>
  </si>
  <si>
    <t>TOTAL CASH OUTFLOWS</t>
  </si>
  <si>
    <t>CASH-INFLOWS</t>
  </si>
  <si>
    <t>Secured lending (eg reverse repos)</t>
  </si>
  <si>
    <t>Inflows from fully performing exposures</t>
  </si>
  <si>
    <t>Other cash inflows</t>
  </si>
  <si>
    <t>(Difference between total weighted inflows and total weighted outflows arising from transactions in third countries where there are transfer restrictions or which are denominated in non-convertible currencies)</t>
  </si>
  <si>
    <t>(Excess inflows from a related specialised credit institution)</t>
  </si>
  <si>
    <t>TOTAL CASH INFLOWS</t>
  </si>
  <si>
    <t>Fully exempt inflows</t>
  </si>
  <si>
    <t>EU-20a</t>
  </si>
  <si>
    <t>Inflows Subject to 90% Cap</t>
  </si>
  <si>
    <t>EU-20b</t>
  </si>
  <si>
    <t>Inflows Subject to 75% Cap</t>
  </si>
  <si>
    <t>EU-20c</t>
  </si>
  <si>
    <t>LIQUIDITY BUFFER</t>
  </si>
  <si>
    <t>TOTAL NET CASH OUTFLOWS</t>
  </si>
  <si>
    <t>LIQUIDITY COVERAGE RATIO (%)</t>
  </si>
  <si>
    <t>Quarter ending on (dd/mm/yyyy)</t>
  </si>
  <si>
    <r>
      <t>Additional requirements</t>
    </r>
    <r>
      <rPr>
        <strike/>
        <sz val="11"/>
        <color rgb="FF00008F"/>
        <rFont val="Calibri"/>
        <family val="2"/>
        <scheme val="minor"/>
      </rPr>
      <t xml:space="preserve"> </t>
    </r>
  </si>
  <si>
    <t>[Scope of consolidation (solo/consolidated)]</t>
  </si>
  <si>
    <t>Capital amounts are calculated with ECL accounting fully loaded, so duplicated "fully loaded" lines were removed.
Light decrease in capital in the last quarter, mainly due to restatements because of IFRS 9, DTA and 1 shot bank levies.
RWA decreased slightly (see template OV1).
Leverage exposure remains quite stable.
Liquidity ratios are well above requirements.</t>
  </si>
  <si>
    <t>In the first quarter the changes in RWA are only the result of a change in asset size (resulting in RWA increase) and an improvement of the asset quality (resulting in RWA decrease).</t>
  </si>
  <si>
    <t>The RWA for IRB exposures include the 5% add-on requested by the Belgian supervisor as well as an extra amount for the adjustment of the internal model for mortgages.  These amounts are left out in the other templates. 
The decrease in RWA is mainly due to a quality improvement in retail credits, a decrease inboth  counterparty credit risk and market risk.</t>
  </si>
  <si>
    <t xml:space="preserve">As there are not enough observations to calculate a 12 month average for the second quarter of 2017, these columns remain empty. They will be filled in 2018 gradually when more observations can be captured in the LCR reporting templates.
The LCR of ABB sits confortably above the minimum required 100%. There were no major changes in LCR over the four quarters.
The liquidity buffer is made up of central bank cash deposits and bonds. The bonds consist  solely of Level 1 LCR eligible assets, of which the bulk have sovereign goverments or supranational organisations as issuer.
The outflows consist on one hand of retail deposit outflows and on the other side LCR contingent outflows (impact of an adverse market scenario on derivatives and outflows due to deterioration of own credit quality)
The inflows come mainly from retail credit repayments.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</si>
</sst>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mm/yyyy;@"/>
  </numFmts>
  <fonts count="18"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b/>
      <sz val="20"/>
      <color rgb="FF00008F"/>
      <name val="Calibri"/>
      <family val="2"/>
      <scheme val="minor"/>
    </font>
    <font>
      <b/>
      <sz val="11"/>
      <color rgb="FF00008F"/>
      <name val="Calibri"/>
      <family val="2"/>
      <scheme val="minor"/>
    </font>
    <font>
      <sz val="11"/>
      <color rgb="FF00008F"/>
      <name val="Calibri"/>
      <family val="2"/>
      <scheme val="minor"/>
    </font>
    <font>
      <sz val="10"/>
      <color theme="1"/>
      <name val="Arial"/>
      <family val="2"/>
    </font>
    <font>
      <b/>
      <sz val="11"/>
      <color theme="0"/>
      <name val="Arial"/>
      <family val="2"/>
    </font>
    <font>
      <b/>
      <sz val="11"/>
      <color rgb="FF00008F"/>
      <name val="Arial"/>
      <family val="2"/>
    </font>
    <font>
      <sz val="11"/>
      <color rgb="FF00008F"/>
      <name val="Calibri"/>
      <family val="2"/>
    </font>
    <font>
      <b/>
      <sz val="11"/>
      <color rgb="FF00008F"/>
      <name val="Calibri"/>
      <family val="2"/>
    </font>
    <font>
      <b/>
      <sz val="18"/>
      <color rgb="FF00008F"/>
      <name val="Calibri"/>
      <family val="2"/>
      <scheme val="minor"/>
    </font>
    <font>
      <sz val="11"/>
      <color theme="0"/>
      <name val="Calibri"/>
      <family val="2"/>
    </font>
    <font>
      <b/>
      <sz val="12"/>
      <color rgb="FF0070C0"/>
      <name val="Calibri"/>
      <family val="2"/>
      <scheme val="minor"/>
    </font>
    <font>
      <b/>
      <sz val="10"/>
      <color rgb="FF00008F"/>
      <name val="Calibri"/>
      <family val="2"/>
      <scheme val="minor"/>
    </font>
    <font>
      <strike/>
      <sz val="11"/>
      <color rgb="FF00008F"/>
      <name val="Calibri"/>
      <family val="2"/>
      <scheme val="minor"/>
    </font>
  </fonts>
  <fills count="8">
    <fill>
      <patternFill patternType="none"/>
    </fill>
    <fill>
      <patternFill patternType="gray125"/>
    </fill>
    <fill>
      <patternFill patternType="solid">
        <fgColor rgb="FF00008F"/>
        <bgColor indexed="64"/>
      </patternFill>
    </fill>
    <fill>
      <patternFill patternType="solid">
        <fgColor rgb="FFB5D0EE"/>
        <bgColor indexed="64"/>
      </patternFill>
    </fill>
    <fill>
      <patternFill patternType="solid">
        <fgColor rgb="FFCDE1F0"/>
        <bgColor indexed="64"/>
      </patternFill>
    </fill>
    <fill>
      <patternFill patternType="solid">
        <fgColor theme="0"/>
        <bgColor indexed="64"/>
      </patternFill>
    </fill>
    <fill>
      <patternFill patternType="solid">
        <fgColor rgb="FF808080"/>
        <bgColor indexed="64"/>
      </patternFill>
    </fill>
    <fill>
      <patternFill patternType="solid">
        <fgColor rgb="FFFFFFFF"/>
        <bgColor indexed="64"/>
      </patternFill>
    </fill>
  </fills>
  <borders count="38">
    <border>
      <left/>
      <right/>
      <top/>
      <bottom/>
      <diagonal/>
    </border>
    <border>
      <left style="thin">
        <color rgb="FF00008F"/>
      </left>
      <right/>
      <top style="thin">
        <color rgb="FF00008F"/>
      </top>
      <bottom/>
      <diagonal/>
    </border>
    <border>
      <left/>
      <right style="thin">
        <color theme="0"/>
      </right>
      <top style="thin">
        <color rgb="FF00008F"/>
      </top>
      <bottom/>
      <diagonal/>
    </border>
    <border>
      <left style="thin">
        <color theme="0"/>
      </left>
      <right/>
      <top style="thin">
        <color rgb="FF00008F"/>
      </top>
      <bottom style="thin">
        <color theme="0"/>
      </bottom>
      <diagonal/>
    </border>
    <border>
      <left/>
      <right/>
      <top style="thin">
        <color rgb="FF00008F"/>
      </top>
      <bottom style="thin">
        <color theme="0"/>
      </bottom>
      <diagonal/>
    </border>
    <border>
      <left/>
      <right style="thin">
        <color theme="0"/>
      </right>
      <top/>
      <bottom style="thin">
        <color rgb="FF00008F"/>
      </bottom>
      <diagonal/>
    </border>
    <border>
      <left style="thin">
        <color theme="0"/>
      </left>
      <right style="thin">
        <color theme="0"/>
      </right>
      <top style="thin">
        <color theme="0"/>
      </top>
      <bottom style="thin">
        <color rgb="FF00008F"/>
      </bottom>
      <diagonal/>
    </border>
    <border>
      <left style="thin">
        <color theme="0"/>
      </left>
      <right style="thin">
        <color rgb="FF00008F"/>
      </right>
      <top style="thin">
        <color theme="0"/>
      </top>
      <bottom style="thin">
        <color rgb="FF00008F"/>
      </bottom>
      <diagonal/>
    </border>
    <border>
      <left style="thin">
        <color rgb="FF00008F"/>
      </left>
      <right style="thin">
        <color rgb="FF00008F"/>
      </right>
      <top style="thin">
        <color rgb="FF00008F"/>
      </top>
      <bottom style="thin">
        <color rgb="FF00008F"/>
      </bottom>
      <diagonal/>
    </border>
    <border>
      <left style="thin">
        <color rgb="FF00008F"/>
      </left>
      <right/>
      <top style="thin">
        <color rgb="FF00008F"/>
      </top>
      <bottom style="thin">
        <color rgb="FF00008F"/>
      </bottom>
      <diagonal/>
    </border>
    <border>
      <left/>
      <right/>
      <top style="thin">
        <color rgb="FF00008F"/>
      </top>
      <bottom style="thin">
        <color rgb="FF00008F"/>
      </bottom>
      <diagonal/>
    </border>
    <border>
      <left/>
      <right style="thin">
        <color rgb="FF00008F"/>
      </right>
      <top style="thin">
        <color rgb="FF00008F"/>
      </top>
      <bottom style="thin">
        <color rgb="FF00008F"/>
      </bottom>
      <diagonal/>
    </border>
    <border>
      <left style="thin">
        <color theme="0"/>
      </left>
      <right style="thin">
        <color theme="0"/>
      </right>
      <top style="thin">
        <color rgb="FF00008F"/>
      </top>
      <bottom style="thin">
        <color rgb="FF00008F"/>
      </bottom>
      <diagonal/>
    </border>
    <border>
      <left style="thin">
        <color theme="0"/>
      </left>
      <right style="thin">
        <color rgb="FF00008F"/>
      </right>
      <top style="thin">
        <color rgb="FF00008F"/>
      </top>
      <bottom style="thin">
        <color rgb="FF00008F"/>
      </bottom>
      <diagonal/>
    </border>
    <border>
      <left style="thin">
        <color theme="0"/>
      </left>
      <right style="thin">
        <color theme="0"/>
      </right>
      <top style="thin">
        <color rgb="FF00008F"/>
      </top>
      <bottom style="thin">
        <color auto="1"/>
      </bottom>
      <diagonal/>
    </border>
    <border>
      <left style="thin">
        <color theme="0"/>
      </left>
      <right style="thin">
        <color theme="0"/>
      </right>
      <top style="thin">
        <color auto="1"/>
      </top>
      <bottom style="thin">
        <color rgb="FF00008F"/>
      </bottom>
      <diagonal/>
    </border>
    <border>
      <left style="thin">
        <color rgb="FF00008F"/>
      </left>
      <right style="thin">
        <color theme="0"/>
      </right>
      <top style="thin">
        <color rgb="FF00008F"/>
      </top>
      <bottom style="thin">
        <color rgb="FF00008F"/>
      </bottom>
      <diagonal/>
    </border>
    <border>
      <left style="thin">
        <color rgb="FF00008F"/>
      </left>
      <right style="thin">
        <color theme="0"/>
      </right>
      <top style="thin">
        <color rgb="FF00008F"/>
      </top>
      <bottom style="thin">
        <color theme="0"/>
      </bottom>
      <diagonal/>
    </border>
    <border>
      <left style="thin">
        <color theme="0"/>
      </left>
      <right style="thin">
        <color theme="0"/>
      </right>
      <top style="thin">
        <color rgb="FF00008F"/>
      </top>
      <bottom style="thin">
        <color theme="0"/>
      </bottom>
      <diagonal/>
    </border>
    <border>
      <left style="thin">
        <color theme="0"/>
      </left>
      <right style="thin">
        <color rgb="FF00008F"/>
      </right>
      <top style="thin">
        <color rgb="FF00008F"/>
      </top>
      <bottom style="thin">
        <color theme="0"/>
      </bottom>
      <diagonal/>
    </border>
    <border>
      <left style="thin">
        <color rgb="FF00008F"/>
      </left>
      <right style="thin">
        <color theme="0"/>
      </right>
      <top style="thin">
        <color theme="0"/>
      </top>
      <bottom style="thin">
        <color rgb="FF00008F"/>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rgb="FF00008F"/>
      </top>
      <bottom/>
      <diagonal/>
    </border>
    <border>
      <left/>
      <right style="thin">
        <color theme="0"/>
      </right>
      <top style="thin">
        <color rgb="FF00008F"/>
      </top>
      <bottom style="thin">
        <color theme="0"/>
      </bottom>
      <diagonal/>
    </border>
    <border>
      <left/>
      <right/>
      <top/>
      <bottom style="thin">
        <color rgb="FF00008F"/>
      </bottom>
      <diagonal/>
    </border>
    <border>
      <left style="thin">
        <color rgb="FF00008F"/>
      </left>
      <right style="thin">
        <color rgb="FF00008F"/>
      </right>
      <top/>
      <bottom/>
      <diagonal/>
    </border>
    <border>
      <left style="thin">
        <color rgb="FF00008F"/>
      </left>
      <right style="thin">
        <color rgb="FF00008F"/>
      </right>
      <top/>
      <bottom style="thin">
        <color rgb="FF00008F"/>
      </bottom>
      <diagonal/>
    </border>
    <border>
      <left style="thin">
        <color theme="0"/>
      </left>
      <right style="thin">
        <color rgb="FF00008F"/>
      </right>
      <top style="thin">
        <color rgb="FF00008F"/>
      </top>
      <bottom style="thin">
        <color auto="1"/>
      </bottom>
      <diagonal/>
    </border>
    <border>
      <left style="thin">
        <color theme="0"/>
      </left>
      <right style="thin">
        <color rgb="FF00008F"/>
      </right>
      <top style="thin">
        <color auto="1"/>
      </top>
      <bottom style="thin">
        <color rgb="FF00008F"/>
      </bottom>
      <diagonal/>
    </border>
    <border>
      <left/>
      <right style="thin">
        <color theme="0"/>
      </right>
      <top style="thin">
        <color theme="0"/>
      </top>
      <bottom style="thin">
        <color rgb="FF00008F"/>
      </bottom>
      <diagonal/>
    </border>
    <border>
      <left style="thin">
        <color rgb="FF00008F"/>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style="thin">
        <color rgb="FF00008F"/>
      </right>
      <top style="thin">
        <color theme="0"/>
      </top>
      <bottom style="thin">
        <color theme="0"/>
      </bottom>
      <diagonal/>
    </border>
    <border>
      <left/>
      <right style="thin">
        <color theme="0"/>
      </right>
      <top style="thin">
        <color theme="0"/>
      </top>
      <bottom style="thin">
        <color theme="0"/>
      </bottom>
      <diagonal/>
    </border>
    <border>
      <left style="thin">
        <color indexed="64"/>
      </left>
      <right style="thin">
        <color indexed="64"/>
      </right>
      <top style="thin">
        <color rgb="FF00008F"/>
      </top>
      <bottom style="thin">
        <color rgb="FF00008F"/>
      </bottom>
      <diagonal/>
    </border>
    <border>
      <left style="thin">
        <color indexed="64"/>
      </left>
      <right style="thin">
        <color rgb="FF00008F"/>
      </right>
      <top style="thin">
        <color rgb="FF00008F"/>
      </top>
      <bottom style="thin">
        <color rgb="FF00008F"/>
      </bottom>
      <diagonal/>
    </border>
  </borders>
  <cellStyleXfs count="2">
    <xf numFmtId="0" fontId="0" fillId="0" borderId="0"/>
    <xf numFmtId="9" fontId="1" fillId="0" borderId="0" applyFont="0" applyFill="0" applyBorder="0" applyAlignment="0" applyProtection="0"/>
  </cellStyleXfs>
  <cellXfs count="132">
    <xf numFmtId="0" fontId="0" fillId="0" borderId="0" xfId="0"/>
    <xf numFmtId="0" fontId="6" fillId="3" borderId="8" xfId="0" applyFont="1" applyFill="1" applyBorder="1" applyAlignment="1">
      <alignment vertical="center" wrapText="1"/>
    </xf>
    <xf numFmtId="0" fontId="6" fillId="3" borderId="8" xfId="0" applyFont="1" applyFill="1" applyBorder="1" applyAlignment="1">
      <alignment horizontal="center" vertical="center" wrapText="1"/>
    </xf>
    <xf numFmtId="49" fontId="6" fillId="3" borderId="8" xfId="0" applyNumberFormat="1" applyFont="1" applyFill="1" applyBorder="1" applyAlignment="1">
      <alignment horizontal="center" vertical="center" wrapText="1"/>
    </xf>
    <xf numFmtId="0" fontId="8" fillId="0" borderId="0" xfId="0" applyFont="1"/>
    <xf numFmtId="0" fontId="8" fillId="0" borderId="0" xfId="0" applyFont="1" applyAlignment="1">
      <alignment wrapText="1"/>
    </xf>
    <xf numFmtId="0" fontId="8" fillId="5" borderId="0" xfId="0" applyFont="1" applyFill="1" applyAlignment="1">
      <alignment wrapText="1"/>
    </xf>
    <xf numFmtId="0" fontId="8" fillId="5" borderId="0" xfId="0" applyFont="1" applyFill="1"/>
    <xf numFmtId="0" fontId="10" fillId="3" borderId="8" xfId="0" applyFont="1" applyFill="1" applyBorder="1" applyAlignment="1">
      <alignment horizontal="center" vertical="center"/>
    </xf>
    <xf numFmtId="0" fontId="12" fillId="3" borderId="8" xfId="0" applyFont="1" applyFill="1" applyBorder="1" applyAlignment="1">
      <alignment horizontal="center" vertical="top"/>
    </xf>
    <xf numFmtId="49" fontId="2" fillId="2" borderId="19" xfId="0" applyNumberFormat="1" applyFont="1" applyFill="1" applyBorder="1" applyAlignment="1">
      <alignment horizontal="center" vertical="center" wrapText="1"/>
    </xf>
    <xf numFmtId="0" fontId="3" fillId="0" borderId="0" xfId="0" applyFont="1"/>
    <xf numFmtId="0" fontId="0" fillId="0" borderId="0" xfId="0" applyBorder="1" applyAlignment="1">
      <alignment vertical="center" wrapText="1"/>
    </xf>
    <xf numFmtId="0" fontId="7" fillId="0" borderId="0" xfId="0" applyFont="1" applyBorder="1" applyAlignment="1">
      <alignment vertical="center" wrapText="1"/>
    </xf>
    <xf numFmtId="0" fontId="5" fillId="0" borderId="0" xfId="0" applyFont="1" applyFill="1" applyBorder="1" applyAlignment="1">
      <alignment vertical="center" wrapText="1"/>
    </xf>
    <xf numFmtId="0" fontId="6" fillId="3" borderId="8" xfId="0" applyFont="1" applyFill="1" applyBorder="1" applyAlignment="1">
      <alignment horizontal="center" vertical="center"/>
    </xf>
    <xf numFmtId="0" fontId="7" fillId="0" borderId="8" xfId="0" applyNumberFormat="1" applyFont="1" applyFill="1" applyBorder="1" applyAlignment="1">
      <alignment horizontal="left" vertical="center" wrapText="1" indent="1"/>
    </xf>
    <xf numFmtId="38" fontId="7" fillId="0" borderId="8" xfId="0" applyNumberFormat="1" applyFont="1" applyBorder="1" applyAlignment="1">
      <alignment horizontal="right" wrapText="1" indent="1"/>
    </xf>
    <xf numFmtId="38" fontId="4" fillId="2" borderId="12" xfId="0" applyNumberFormat="1" applyFont="1" applyFill="1" applyBorder="1" applyAlignment="1">
      <alignment horizontal="right" wrapText="1" indent="1"/>
    </xf>
    <xf numFmtId="38" fontId="4" fillId="2" borderId="13" xfId="0" applyNumberFormat="1" applyFont="1" applyFill="1" applyBorder="1" applyAlignment="1">
      <alignment horizontal="right" wrapText="1" indent="1"/>
    </xf>
    <xf numFmtId="0" fontId="6" fillId="0" borderId="26" xfId="0" applyFont="1" applyFill="1" applyBorder="1" applyAlignment="1"/>
    <xf numFmtId="38" fontId="7" fillId="4" borderId="8" xfId="0" applyNumberFormat="1" applyFont="1" applyFill="1" applyBorder="1" applyAlignment="1">
      <alignment horizontal="right" wrapText="1" indent="1"/>
    </xf>
    <xf numFmtId="0" fontId="11" fillId="0" borderId="8" xfId="0" applyFont="1" applyBorder="1" applyAlignment="1">
      <alignment horizontal="left" vertical="top" wrapText="1" indent="1"/>
    </xf>
    <xf numFmtId="0" fontId="7" fillId="0" borderId="8" xfId="0" applyNumberFormat="1" applyFont="1" applyFill="1" applyBorder="1" applyAlignment="1">
      <alignment horizontal="left" vertical="center" indent="3"/>
    </xf>
    <xf numFmtId="0" fontId="6" fillId="3" borderId="9" xfId="0" applyFont="1" applyFill="1" applyBorder="1" applyAlignment="1">
      <alignment vertical="center"/>
    </xf>
    <xf numFmtId="0" fontId="6" fillId="3" borderId="36" xfId="0" applyFont="1" applyFill="1" applyBorder="1" applyAlignment="1">
      <alignment horizontal="center" vertical="center" wrapText="1"/>
    </xf>
    <xf numFmtId="49" fontId="6" fillId="3" borderId="36" xfId="0" applyNumberFormat="1" applyFont="1" applyFill="1" applyBorder="1" applyAlignment="1">
      <alignment horizontal="center" vertical="center" wrapText="1"/>
    </xf>
    <xf numFmtId="49" fontId="6" fillId="3" borderId="37" xfId="0" applyNumberFormat="1" applyFont="1" applyFill="1" applyBorder="1" applyAlignment="1">
      <alignment horizontal="center" vertical="center" wrapText="1"/>
    </xf>
    <xf numFmtId="0" fontId="7" fillId="4" borderId="8" xfId="0" applyNumberFormat="1" applyFont="1" applyFill="1" applyBorder="1" applyAlignment="1">
      <alignment horizontal="left" vertical="center" indent="1"/>
    </xf>
    <xf numFmtId="38" fontId="4" fillId="2" borderId="16" xfId="0" applyNumberFormat="1" applyFont="1" applyFill="1" applyBorder="1" applyAlignment="1">
      <alignment horizontal="right" wrapText="1" indent="1"/>
    </xf>
    <xf numFmtId="0" fontId="4" fillId="2" borderId="12" xfId="0" applyNumberFormat="1" applyFont="1" applyFill="1" applyBorder="1" applyAlignment="1">
      <alignment horizontal="left" vertical="center" indent="1"/>
    </xf>
    <xf numFmtId="0" fontId="4" fillId="2" borderId="16" xfId="0" applyNumberFormat="1" applyFont="1" applyFill="1" applyBorder="1" applyAlignment="1">
      <alignment horizontal="left" vertical="center" wrapText="1" indent="1"/>
    </xf>
    <xf numFmtId="38" fontId="14" fillId="2" borderId="12" xfId="0" applyNumberFormat="1" applyFont="1" applyFill="1" applyBorder="1" applyAlignment="1">
      <alignment horizontal="right" wrapText="1" indent="1"/>
    </xf>
    <xf numFmtId="38" fontId="14" fillId="2" borderId="13" xfId="0" applyNumberFormat="1" applyFont="1" applyFill="1" applyBorder="1" applyAlignment="1">
      <alignment horizontal="right" wrapText="1" indent="1"/>
    </xf>
    <xf numFmtId="38" fontId="11" fillId="0" borderId="8" xfId="0" applyNumberFormat="1" applyFont="1" applyBorder="1" applyAlignment="1">
      <alignment horizontal="right" wrapText="1" indent="1"/>
    </xf>
    <xf numFmtId="38" fontId="11" fillId="0" borderId="26" xfId="0" applyNumberFormat="1" applyFont="1" applyFill="1" applyBorder="1" applyAlignment="1">
      <alignment horizontal="right" indent="1"/>
    </xf>
    <xf numFmtId="38" fontId="11" fillId="4" borderId="8" xfId="0" applyNumberFormat="1" applyFont="1" applyFill="1" applyBorder="1" applyAlignment="1">
      <alignment horizontal="right" wrapText="1" indent="1"/>
    </xf>
    <xf numFmtId="0" fontId="0" fillId="0" borderId="0" xfId="0" applyFont="1"/>
    <xf numFmtId="0" fontId="0" fillId="5" borderId="0" xfId="0" applyFont="1" applyFill="1"/>
    <xf numFmtId="0" fontId="15" fillId="5" borderId="0" xfId="0" applyFont="1" applyFill="1"/>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16" fillId="3" borderId="8" xfId="0" applyFont="1" applyFill="1" applyBorder="1" applyAlignment="1">
      <alignment horizontal="center" vertical="center"/>
    </xf>
    <xf numFmtId="38" fontId="7" fillId="0" borderId="26" xfId="0" applyNumberFormat="1" applyFont="1" applyFill="1" applyBorder="1" applyAlignment="1">
      <alignment horizontal="right" indent="1"/>
    </xf>
    <xf numFmtId="0" fontId="7" fillId="0" borderId="8" xfId="0" applyFont="1" applyFill="1" applyBorder="1" applyAlignment="1">
      <alignment horizontal="left" vertical="center" indent="1"/>
    </xf>
    <xf numFmtId="0" fontId="6" fillId="0" borderId="8" xfId="0" applyFont="1" applyFill="1" applyBorder="1" applyAlignment="1">
      <alignment vertical="center"/>
    </xf>
    <xf numFmtId="38" fontId="7" fillId="0" borderId="8" xfId="0" applyNumberFormat="1" applyFont="1" applyFill="1" applyBorder="1" applyAlignment="1">
      <alignment horizontal="right" vertical="top" indent="1"/>
    </xf>
    <xf numFmtId="0" fontId="7" fillId="5" borderId="1" xfId="0" applyFont="1" applyFill="1" applyBorder="1" applyAlignment="1">
      <alignment horizontal="left" vertical="center" indent="1"/>
    </xf>
    <xf numFmtId="0" fontId="6" fillId="5" borderId="11" xfId="0" applyFont="1" applyFill="1" applyBorder="1" applyAlignment="1">
      <alignment horizontal="left" vertical="center"/>
    </xf>
    <xf numFmtId="0" fontId="0" fillId="5" borderId="27" xfId="0" applyFont="1" applyFill="1" applyBorder="1"/>
    <xf numFmtId="0" fontId="7" fillId="5" borderId="8" xfId="0" applyFont="1" applyFill="1" applyBorder="1" applyAlignment="1">
      <alignment horizontal="left" vertical="center" wrapText="1" indent="1"/>
    </xf>
    <xf numFmtId="0" fontId="0" fillId="5" borderId="28" xfId="0" applyFont="1" applyFill="1" applyBorder="1"/>
    <xf numFmtId="0" fontId="0" fillId="5" borderId="27" xfId="0" applyFont="1" applyFill="1" applyBorder="1" applyAlignment="1">
      <alignment horizontal="left" indent="1"/>
    </xf>
    <xf numFmtId="0" fontId="0" fillId="5" borderId="28" xfId="0" applyFont="1" applyFill="1" applyBorder="1" applyAlignment="1">
      <alignment horizontal="left" indent="1"/>
    </xf>
    <xf numFmtId="38" fontId="7" fillId="0" borderId="8" xfId="0" applyNumberFormat="1" applyFont="1" applyFill="1" applyBorder="1" applyAlignment="1">
      <alignment horizontal="right" vertical="top" wrapText="1" indent="1"/>
    </xf>
    <xf numFmtId="0" fontId="7" fillId="3" borderId="8" xfId="0" applyFont="1" applyFill="1" applyBorder="1" applyAlignment="1">
      <alignment horizontal="left" vertical="center" indent="1"/>
    </xf>
    <xf numFmtId="0" fontId="4" fillId="2" borderId="17" xfId="0" applyFont="1" applyFill="1" applyBorder="1" applyAlignment="1">
      <alignment horizontal="left" vertical="center" indent="1"/>
    </xf>
    <xf numFmtId="0" fontId="4" fillId="2" borderId="25" xfId="0" applyFont="1" applyFill="1" applyBorder="1" applyAlignment="1">
      <alignment horizontal="left" vertical="center" indent="1"/>
    </xf>
    <xf numFmtId="0" fontId="4" fillId="2" borderId="32" xfId="0" applyFont="1" applyFill="1" applyBorder="1" applyAlignment="1">
      <alignment horizontal="left" vertical="center" indent="1"/>
    </xf>
    <xf numFmtId="0" fontId="4" fillId="2" borderId="35" xfId="0" applyFont="1" applyFill="1" applyBorder="1" applyAlignment="1">
      <alignment horizontal="left" vertical="center" indent="1"/>
    </xf>
    <xf numFmtId="0" fontId="4" fillId="2" borderId="20" xfId="0" applyFont="1" applyFill="1" applyBorder="1" applyAlignment="1">
      <alignment horizontal="left" vertical="center" indent="1"/>
    </xf>
    <xf numFmtId="0" fontId="4" fillId="2" borderId="31" xfId="0" applyFont="1" applyFill="1" applyBorder="1" applyAlignment="1">
      <alignment horizontal="left" vertical="center" indent="1"/>
    </xf>
    <xf numFmtId="38" fontId="7" fillId="6" borderId="8" xfId="0" applyNumberFormat="1" applyFont="1" applyFill="1" applyBorder="1" applyAlignment="1">
      <alignment horizontal="right" vertical="center" indent="1"/>
    </xf>
    <xf numFmtId="0" fontId="6" fillId="3" borderId="8" xfId="0" quotePrefix="1" applyFont="1" applyFill="1" applyBorder="1" applyAlignment="1">
      <alignment horizontal="center" vertical="center"/>
    </xf>
    <xf numFmtId="10" fontId="4" fillId="2" borderId="6" xfId="0" applyNumberFormat="1" applyFont="1" applyFill="1" applyBorder="1" applyAlignment="1">
      <alignment horizontal="right" vertical="center" indent="1"/>
    </xf>
    <xf numFmtId="10" fontId="4" fillId="2" borderId="7" xfId="0" applyNumberFormat="1" applyFont="1" applyFill="1" applyBorder="1" applyAlignment="1">
      <alignment horizontal="right" vertical="center" indent="1"/>
    </xf>
    <xf numFmtId="10" fontId="7" fillId="0" borderId="8" xfId="0" applyNumberFormat="1" applyFont="1" applyBorder="1" applyAlignment="1">
      <alignment horizontal="right" wrapText="1" indent="1"/>
    </xf>
    <xf numFmtId="10" fontId="7" fillId="0" borderId="8" xfId="1" applyNumberFormat="1" applyFont="1" applyBorder="1" applyAlignment="1">
      <alignment horizontal="right" wrapText="1" indent="1"/>
    </xf>
    <xf numFmtId="14" fontId="2" fillId="2" borderId="33" xfId="0" applyNumberFormat="1" applyFont="1" applyFill="1" applyBorder="1" applyAlignment="1">
      <alignment horizontal="center" vertical="center"/>
    </xf>
    <xf numFmtId="14" fontId="2" fillId="2" borderId="34" xfId="0" applyNumberFormat="1" applyFont="1" applyFill="1" applyBorder="1" applyAlignment="1">
      <alignment horizontal="center" vertical="center"/>
    </xf>
    <xf numFmtId="14" fontId="9" fillId="2" borderId="12" xfId="0" applyNumberFormat="1" applyFont="1" applyFill="1" applyBorder="1" applyAlignment="1">
      <alignment horizontal="center" vertical="center"/>
    </xf>
    <xf numFmtId="14" fontId="9" fillId="2" borderId="13" xfId="0" applyNumberFormat="1" applyFont="1" applyFill="1" applyBorder="1" applyAlignment="1">
      <alignment horizontal="center" vertical="center"/>
    </xf>
    <xf numFmtId="164" fontId="2" fillId="2" borderId="6" xfId="0" applyNumberFormat="1" applyFont="1" applyFill="1" applyBorder="1" applyAlignment="1">
      <alignment horizontal="center" vertical="center" wrapText="1"/>
    </xf>
    <xf numFmtId="164" fontId="2" fillId="2" borderId="7" xfId="0" applyNumberFormat="1" applyFont="1" applyFill="1" applyBorder="1" applyAlignment="1">
      <alignment horizontal="center" vertical="center" wrapText="1"/>
    </xf>
    <xf numFmtId="38" fontId="7" fillId="7" borderId="8" xfId="0" applyNumberFormat="1" applyFont="1" applyFill="1" applyBorder="1" applyAlignment="1">
      <alignment horizontal="right" vertical="top" wrapText="1" indent="1"/>
    </xf>
    <xf numFmtId="38" fontId="7" fillId="0" borderId="8" xfId="0" quotePrefix="1" applyNumberFormat="1" applyFont="1" applyFill="1" applyBorder="1" applyAlignment="1">
      <alignment horizontal="right" vertical="top" wrapText="1" indent="1"/>
    </xf>
    <xf numFmtId="38" fontId="7" fillId="3" borderId="8" xfId="0" quotePrefix="1" applyNumberFormat="1" applyFont="1" applyFill="1" applyBorder="1" applyAlignment="1">
      <alignment horizontal="right" vertical="top" wrapText="1" indent="1"/>
    </xf>
    <xf numFmtId="38" fontId="7" fillId="3" borderId="8" xfId="0" applyNumberFormat="1" applyFont="1" applyFill="1" applyBorder="1" applyAlignment="1">
      <alignment horizontal="right" vertical="top" wrapText="1" indent="1"/>
    </xf>
    <xf numFmtId="38" fontId="7" fillId="0" borderId="8" xfId="0" applyNumberFormat="1" applyFont="1" applyBorder="1" applyAlignment="1">
      <alignment horizontal="right" vertical="top" wrapText="1" indent="1"/>
    </xf>
    <xf numFmtId="38" fontId="4" fillId="2" borderId="18" xfId="0" applyNumberFormat="1" applyFont="1" applyFill="1" applyBorder="1" applyAlignment="1">
      <alignment horizontal="right" vertical="center" wrapText="1" indent="1"/>
    </xf>
    <xf numFmtId="38" fontId="4" fillId="2" borderId="19" xfId="0" applyNumberFormat="1" applyFont="1" applyFill="1" applyBorder="1" applyAlignment="1">
      <alignment horizontal="right" vertical="center" wrapText="1" indent="1"/>
    </xf>
    <xf numFmtId="38" fontId="4" fillId="2" borderId="33" xfId="0" applyNumberFormat="1" applyFont="1" applyFill="1" applyBorder="1" applyAlignment="1">
      <alignment horizontal="right" vertical="center" wrapText="1" indent="1"/>
    </xf>
    <xf numFmtId="38" fontId="4" fillId="2" borderId="34" xfId="0" applyNumberFormat="1" applyFont="1" applyFill="1" applyBorder="1" applyAlignment="1">
      <alignment horizontal="right" vertical="center" wrapText="1" indent="1"/>
    </xf>
    <xf numFmtId="38" fontId="0" fillId="0" borderId="0" xfId="0" applyNumberFormat="1"/>
    <xf numFmtId="0" fontId="5" fillId="0" borderId="0" xfId="0" applyFont="1" applyFill="1" applyBorder="1" applyAlignment="1">
      <alignment horizontal="left" vertical="center" wrapText="1"/>
    </xf>
    <xf numFmtId="0" fontId="2" fillId="2" borderId="16"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7" fillId="0" borderId="9" xfId="0" applyFont="1" applyBorder="1" applyAlignment="1">
      <alignment horizontal="left" vertical="center" wrapText="1" indent="1"/>
    </xf>
    <xf numFmtId="0" fontId="7" fillId="0" borderId="10" xfId="0" applyFont="1" applyBorder="1" applyAlignment="1">
      <alignment horizontal="left" vertical="center" wrapText="1" indent="1"/>
    </xf>
    <xf numFmtId="0" fontId="7" fillId="0" borderId="11" xfId="0" applyFont="1" applyBorder="1" applyAlignment="1">
      <alignment horizontal="left" vertical="center" wrapText="1" indent="1"/>
    </xf>
    <xf numFmtId="0" fontId="2" fillId="2" borderId="24"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26" xfId="0" applyFont="1" applyFill="1" applyBorder="1" applyAlignment="1">
      <alignment horizontal="center" vertical="center" wrapText="1"/>
    </xf>
    <xf numFmtId="0" fontId="2" fillId="2" borderId="5" xfId="0" applyFont="1" applyFill="1" applyBorder="1" applyAlignment="1">
      <alignment horizontal="center" vertical="center" wrapText="1"/>
    </xf>
    <xf numFmtId="49" fontId="2" fillId="2" borderId="3" xfId="0" applyNumberFormat="1" applyFont="1" applyFill="1" applyBorder="1" applyAlignment="1">
      <alignment horizontal="center" vertical="center" wrapText="1"/>
    </xf>
    <xf numFmtId="49" fontId="2" fillId="2" borderId="25" xfId="0" applyNumberFormat="1" applyFont="1" applyFill="1" applyBorder="1" applyAlignment="1">
      <alignment horizontal="center" vertical="center" wrapText="1"/>
    </xf>
    <xf numFmtId="0" fontId="13" fillId="0" borderId="0" xfId="0" applyFont="1" applyFill="1" applyBorder="1" applyAlignment="1">
      <alignment horizontal="left" vertical="center" wrapText="1"/>
    </xf>
    <xf numFmtId="14" fontId="2" fillId="2" borderId="17" xfId="0" applyNumberFormat="1" applyFont="1" applyFill="1" applyBorder="1" applyAlignment="1">
      <alignment horizontal="center" vertical="center" wrapText="1"/>
    </xf>
    <xf numFmtId="0" fontId="2" fillId="2" borderId="18"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2" borderId="6" xfId="0" applyFont="1" applyFill="1" applyBorder="1" applyAlignment="1">
      <alignment horizontal="center" vertical="center" wrapText="1"/>
    </xf>
    <xf numFmtId="49" fontId="2" fillId="2" borderId="14" xfId="0" applyNumberFormat="1" applyFont="1" applyFill="1" applyBorder="1" applyAlignment="1">
      <alignment horizontal="center" vertical="center" wrapText="1"/>
    </xf>
    <xf numFmtId="49" fontId="2" fillId="2" borderId="15" xfId="0" applyNumberFormat="1" applyFont="1" applyFill="1" applyBorder="1" applyAlignment="1">
      <alignment horizontal="center" vertical="center" wrapText="1"/>
    </xf>
    <xf numFmtId="49" fontId="2" fillId="2" borderId="29" xfId="0" applyNumberFormat="1" applyFont="1" applyFill="1" applyBorder="1" applyAlignment="1">
      <alignment horizontal="center" vertical="center" wrapText="1"/>
    </xf>
    <xf numFmtId="49" fontId="2" fillId="2" borderId="30" xfId="0" applyNumberFormat="1" applyFont="1" applyFill="1" applyBorder="1" applyAlignment="1">
      <alignment horizontal="center" vertical="center" wrapText="1"/>
    </xf>
    <xf numFmtId="0" fontId="7" fillId="0" borderId="22" xfId="0" applyFont="1" applyBorder="1" applyAlignment="1">
      <alignment horizontal="left" vertical="center" wrapText="1" indent="1"/>
    </xf>
    <xf numFmtId="0" fontId="7" fillId="0" borderId="23" xfId="0" applyFont="1" applyBorder="1" applyAlignment="1">
      <alignment horizontal="left" vertical="center" wrapText="1" indent="1"/>
    </xf>
    <xf numFmtId="0" fontId="7" fillId="0" borderId="21" xfId="0" applyFont="1" applyBorder="1" applyAlignment="1">
      <alignment horizontal="left" vertical="center" wrapText="1" indent="1"/>
    </xf>
    <xf numFmtId="0" fontId="0" fillId="0" borderId="0" xfId="0" applyFont="1" applyAlignment="1">
      <alignment horizontal="left" vertical="top" wrapText="1"/>
    </xf>
    <xf numFmtId="0" fontId="7" fillId="0" borderId="9" xfId="0" applyFont="1" applyFill="1" applyBorder="1" applyAlignment="1">
      <alignment horizontal="left" vertical="center" wrapText="1" indent="1"/>
    </xf>
    <xf numFmtId="0" fontId="7" fillId="0" borderId="11" xfId="0" applyFont="1" applyFill="1" applyBorder="1" applyAlignment="1">
      <alignment horizontal="left" vertical="center" wrapText="1" indent="1"/>
    </xf>
    <xf numFmtId="0" fontId="7" fillId="3" borderId="9" xfId="0" applyFont="1" applyFill="1" applyBorder="1" applyAlignment="1">
      <alignment horizontal="left" vertical="center" wrapText="1" indent="1"/>
    </xf>
    <xf numFmtId="0" fontId="7" fillId="3" borderId="11" xfId="0" applyFont="1" applyFill="1" applyBorder="1" applyAlignment="1">
      <alignment horizontal="left" vertical="center" wrapText="1" indent="1"/>
    </xf>
    <xf numFmtId="0" fontId="7" fillId="5" borderId="1" xfId="0" applyFont="1" applyFill="1" applyBorder="1" applyAlignment="1">
      <alignment horizontal="left" vertical="center" wrapText="1" indent="1"/>
    </xf>
    <xf numFmtId="0" fontId="7" fillId="5" borderId="11" xfId="0" applyFont="1" applyFill="1" applyBorder="1" applyAlignment="1">
      <alignment horizontal="left" vertical="center" wrapText="1" indent="1"/>
    </xf>
    <xf numFmtId="0" fontId="5" fillId="5" borderId="0" xfId="0" applyFont="1" applyFill="1" applyBorder="1" applyAlignment="1">
      <alignment horizontal="left" vertical="center"/>
    </xf>
    <xf numFmtId="0" fontId="2" fillId="2" borderId="17" xfId="0" applyFont="1" applyFill="1" applyBorder="1" applyAlignment="1">
      <alignment vertical="center"/>
    </xf>
    <xf numFmtId="0" fontId="2" fillId="2" borderId="25" xfId="0" applyFont="1" applyFill="1" applyBorder="1" applyAlignment="1">
      <alignment vertical="center"/>
    </xf>
    <xf numFmtId="0" fontId="2" fillId="2" borderId="18" xfId="0" applyFont="1" applyFill="1" applyBorder="1" applyAlignment="1">
      <alignment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25"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2" xfId="0" applyFont="1" applyFill="1" applyBorder="1" applyAlignment="1">
      <alignment vertical="center"/>
    </xf>
    <xf numFmtId="0" fontId="2" fillId="2" borderId="35" xfId="0" applyFont="1" applyFill="1" applyBorder="1" applyAlignment="1">
      <alignment vertical="center"/>
    </xf>
    <xf numFmtId="0" fontId="2" fillId="2" borderId="33" xfId="0" applyFont="1" applyFill="1" applyBorder="1" applyAlignment="1">
      <alignment vertical="center"/>
    </xf>
    <xf numFmtId="0" fontId="2" fillId="2" borderId="20" xfId="0" applyFont="1" applyFill="1" applyBorder="1" applyAlignment="1">
      <alignment vertical="center"/>
    </xf>
    <xf numFmtId="0" fontId="2" fillId="2" borderId="31" xfId="0" applyFont="1" applyFill="1" applyBorder="1" applyAlignment="1">
      <alignment vertical="center"/>
    </xf>
    <xf numFmtId="0" fontId="2" fillId="2" borderId="6" xfId="0" applyFont="1" applyFill="1" applyBorder="1" applyAlignment="1">
      <alignment vertical="center"/>
    </xf>
    <xf numFmtId="0" fontId="6" fillId="3" borderId="8" xfId="0" applyFont="1" applyFill="1" applyBorder="1" applyAlignment="1">
      <alignment horizontal="left" vertical="center" wrapText="1"/>
    </xf>
    <xf numFmtId="0" fontId="7" fillId="5" borderId="9" xfId="0" applyFont="1" applyFill="1" applyBorder="1" applyAlignment="1">
      <alignment horizontal="left" vertical="center" wrapText="1" indent="1"/>
    </xf>
  </cellXfs>
  <cellStyles count="2">
    <cellStyle name="Normal" xfId="0" builtinId="0"/>
    <cellStyle name="Percent" xfId="1" builtinId="5"/>
  </cellStyles>
  <dxfs count="0"/>
  <tableStyles count="0" defaultTableStyle="TableStyleMedium2" defaultPivotStyle="PivotStyleLight16"/>
  <colors>
    <mruColors>
      <color rgb="FF00008F"/>
      <color rgb="FF808080"/>
      <color rgb="FFB5D0EE"/>
      <color rgb="FFCDE1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ebextensions/_rels/taskpanes.xml.rels><?xml version="1.0" encoding="UTF-8" standalone="yes"?>
<Relationships xmlns="http://schemas.openxmlformats.org/package/2006/relationships"><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0" width="700" row="2">
    <wetp:webextensionref xmlns:r="http://schemas.openxmlformats.org/officeDocument/2006/relationships" r:id="rId1"/>
  </wetp:taskpane>
</wetp:taskpanes>
</file>

<file path=xl/webextensions/webextension1.xml><?xml version="1.0" encoding="utf-8"?>
<we:webextension xmlns:we="http://schemas.microsoft.com/office/webextensions/webextension/2010/11" id="{2169D72D-C767-4E50-8857-842F4CD33373}">
  <we:reference id="wa104380385" version="1.0.0.0" store="en-US" storeType="OMEX"/>
  <we:alternateReferences/>
  <we:properties/>
  <we:bindings/>
  <we:snapshot xmlns:r="http://schemas.openxmlformats.org/officeDocument/2006/relationships"/>
</we:webextension>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B1:H42"/>
  <sheetViews>
    <sheetView showGridLines="0" showRowColHeaders="0" zoomScale="80" zoomScaleNormal="80" workbookViewId="0">
      <pane xSplit="3" ySplit="6" topLeftCell="D10" activePane="bottomRight" state="frozen"/>
      <selection pane="topRight" activeCell="D1" sqref="D1"/>
      <selection pane="bottomLeft" activeCell="A7" sqref="A7"/>
      <selection pane="bottomRight" activeCell="H25" sqref="H25"/>
    </sheetView>
  </sheetViews>
  <sheetFormatPr defaultColWidth="9.140625" defaultRowHeight="12.75" x14ac:dyDescent="0.2"/>
  <cols>
    <col min="1" max="1" width="0.85546875" style="4" customWidth="1"/>
    <col min="2" max="2" width="65" style="5" customWidth="1"/>
    <col min="3" max="3" width="7.140625" style="4" customWidth="1"/>
    <col min="4" max="8" width="19.5703125" style="4" customWidth="1"/>
    <col min="9" max="16384" width="9.140625" style="4"/>
  </cols>
  <sheetData>
    <row r="1" spans="2:8" ht="5.0999999999999996" customHeight="1" x14ac:dyDescent="0.2"/>
    <row r="2" spans="2:8" ht="25.5" customHeight="1" x14ac:dyDescent="0.2">
      <c r="B2" s="84" t="s">
        <v>38</v>
      </c>
      <c r="C2" s="84"/>
      <c r="D2" s="84"/>
      <c r="E2" s="84"/>
      <c r="F2" s="84"/>
      <c r="G2" s="84"/>
      <c r="H2" s="84"/>
    </row>
    <row r="3" spans="2:8" ht="5.0999999999999996" customHeight="1" x14ac:dyDescent="0.2">
      <c r="B3" s="6"/>
      <c r="C3" s="7"/>
      <c r="D3" s="7"/>
      <c r="E3" s="7"/>
      <c r="F3" s="7"/>
      <c r="G3" s="7"/>
      <c r="H3" s="7"/>
    </row>
    <row r="4" spans="2:8" ht="28.5" customHeight="1" x14ac:dyDescent="0.2">
      <c r="B4" s="85"/>
      <c r="C4" s="86"/>
      <c r="D4" s="70">
        <v>43190</v>
      </c>
      <c r="E4" s="70">
        <v>43100</v>
      </c>
      <c r="F4" s="70">
        <v>43008</v>
      </c>
      <c r="G4" s="70">
        <v>42916</v>
      </c>
      <c r="H4" s="71">
        <v>42825</v>
      </c>
    </row>
    <row r="5" spans="2:8" ht="12.75" customHeight="1" x14ac:dyDescent="0.2">
      <c r="B5" s="1" t="s">
        <v>0</v>
      </c>
      <c r="C5" s="2" t="s">
        <v>1</v>
      </c>
      <c r="D5" s="8" t="s">
        <v>8</v>
      </c>
      <c r="E5" s="8" t="s">
        <v>9</v>
      </c>
      <c r="F5" s="8" t="s">
        <v>2</v>
      </c>
      <c r="G5" s="8" t="s">
        <v>3</v>
      </c>
      <c r="H5" s="8" t="s">
        <v>4</v>
      </c>
    </row>
    <row r="6" spans="2:8" customFormat="1" ht="5.0999999999999996" customHeight="1" x14ac:dyDescent="0.25"/>
    <row r="7" spans="2:8" customFormat="1" ht="15" x14ac:dyDescent="0.25">
      <c r="B7" s="20" t="s">
        <v>39</v>
      </c>
      <c r="C7" s="20"/>
      <c r="D7" s="35"/>
      <c r="E7" s="20"/>
    </row>
    <row r="8" spans="2:8" ht="15" x14ac:dyDescent="0.25">
      <c r="B8" s="22" t="s">
        <v>40</v>
      </c>
      <c r="C8" s="9" t="s">
        <v>10</v>
      </c>
      <c r="D8" s="17">
        <v>1019523</v>
      </c>
      <c r="E8" s="17">
        <v>1041808</v>
      </c>
      <c r="F8" s="17">
        <v>944458</v>
      </c>
      <c r="G8" s="17">
        <v>947138</v>
      </c>
      <c r="H8" s="17">
        <v>962776</v>
      </c>
    </row>
    <row r="9" spans="2:8" ht="15" x14ac:dyDescent="0.25">
      <c r="B9" s="22" t="s">
        <v>41</v>
      </c>
      <c r="C9" s="9" t="s">
        <v>11</v>
      </c>
      <c r="D9" s="17">
        <v>1109523</v>
      </c>
      <c r="E9" s="17">
        <v>1131808</v>
      </c>
      <c r="F9" s="17">
        <v>1034458</v>
      </c>
      <c r="G9" s="17">
        <v>1037138</v>
      </c>
      <c r="H9" s="17">
        <v>1052776</v>
      </c>
    </row>
    <row r="10" spans="2:8" ht="15" x14ac:dyDescent="0.25">
      <c r="B10" s="22" t="s">
        <v>42</v>
      </c>
      <c r="C10" s="9" t="s">
        <v>12</v>
      </c>
      <c r="D10" s="17">
        <v>1120706</v>
      </c>
      <c r="E10" s="17">
        <v>1145609</v>
      </c>
      <c r="F10" s="17">
        <v>1051929</v>
      </c>
      <c r="G10" s="17">
        <v>1053619</v>
      </c>
      <c r="H10" s="17">
        <v>1070761</v>
      </c>
    </row>
    <row r="11" spans="2:8" customFormat="1" ht="5.0999999999999996" customHeight="1" x14ac:dyDescent="0.25"/>
    <row r="12" spans="2:8" customFormat="1" ht="15" x14ac:dyDescent="0.25">
      <c r="B12" s="20" t="s">
        <v>43</v>
      </c>
      <c r="C12" s="20"/>
      <c r="D12" s="20"/>
      <c r="E12" s="20"/>
    </row>
    <row r="13" spans="2:8" ht="15" x14ac:dyDescent="0.25">
      <c r="B13" s="22" t="s">
        <v>44</v>
      </c>
      <c r="C13" s="9" t="s">
        <v>13</v>
      </c>
      <c r="D13" s="17">
        <v>5138647</v>
      </c>
      <c r="E13" s="17">
        <v>5288672</v>
      </c>
      <c r="F13" s="17">
        <v>4919597</v>
      </c>
      <c r="G13" s="17">
        <v>4880168</v>
      </c>
      <c r="H13" s="17">
        <v>4722443</v>
      </c>
    </row>
    <row r="14" spans="2:8" customFormat="1" ht="5.0999999999999996" customHeight="1" x14ac:dyDescent="0.25"/>
    <row r="15" spans="2:8" customFormat="1" ht="15" x14ac:dyDescent="0.25">
      <c r="B15" s="20" t="s">
        <v>45</v>
      </c>
      <c r="C15" s="20"/>
      <c r="D15" s="20"/>
      <c r="E15" s="20"/>
    </row>
    <row r="16" spans="2:8" ht="15" x14ac:dyDescent="0.25">
      <c r="B16" s="22" t="s">
        <v>46</v>
      </c>
      <c r="C16" s="9" t="s">
        <v>14</v>
      </c>
      <c r="D16" s="66">
        <f>D8/D13</f>
        <v>0.1984030037478737</v>
      </c>
      <c r="E16" s="66">
        <f>E8/E13</f>
        <v>0.19698858238892486</v>
      </c>
      <c r="F16" s="66">
        <f>F8/F13</f>
        <v>0.19197873321737532</v>
      </c>
      <c r="G16" s="66">
        <f>G8/G13</f>
        <v>0.1940789743303919</v>
      </c>
      <c r="H16" s="66">
        <f>H8/H13</f>
        <v>0.20387244483416739</v>
      </c>
    </row>
    <row r="17" spans="2:8" ht="15" x14ac:dyDescent="0.25">
      <c r="B17" s="22" t="s">
        <v>47</v>
      </c>
      <c r="C17" s="9" t="s">
        <v>15</v>
      </c>
      <c r="D17" s="66">
        <f>D9/D13</f>
        <v>0.21591734166600662</v>
      </c>
      <c r="E17" s="66">
        <f>E9/E13</f>
        <v>0.21400608697230608</v>
      </c>
      <c r="F17" s="66">
        <f>F9/F13</f>
        <v>0.2102729146310155</v>
      </c>
      <c r="G17" s="66">
        <f>G9/G13</f>
        <v>0.21252096239309795</v>
      </c>
      <c r="H17" s="66">
        <f>H9/H13</f>
        <v>0.22293037734918134</v>
      </c>
    </row>
    <row r="18" spans="2:8" ht="15" x14ac:dyDescent="0.25">
      <c r="B18" s="22" t="s">
        <v>48</v>
      </c>
      <c r="C18" s="9" t="s">
        <v>16</v>
      </c>
      <c r="D18" s="66">
        <f>D10/D13</f>
        <v>0.21809359545421197</v>
      </c>
      <c r="E18" s="66">
        <f>E10/E13</f>
        <v>0.21661562675847548</v>
      </c>
      <c r="F18" s="66">
        <f>F10/F13</f>
        <v>0.21382422178076782</v>
      </c>
      <c r="G18" s="66">
        <f>G10/G13</f>
        <v>0.21589810022933636</v>
      </c>
      <c r="H18" s="66">
        <f>H10/H13</f>
        <v>0.2267387875300983</v>
      </c>
    </row>
    <row r="19" spans="2:8" customFormat="1" ht="5.0999999999999996" customHeight="1" x14ac:dyDescent="0.25"/>
    <row r="20" spans="2:8" customFormat="1" ht="15" x14ac:dyDescent="0.25">
      <c r="B20" s="20" t="s">
        <v>49</v>
      </c>
      <c r="C20" s="20"/>
      <c r="D20" s="20"/>
      <c r="E20" s="20"/>
    </row>
    <row r="21" spans="2:8" ht="15" x14ac:dyDescent="0.25">
      <c r="B21" s="22" t="s">
        <v>50</v>
      </c>
      <c r="C21" s="9" t="s">
        <v>17</v>
      </c>
      <c r="D21" s="66">
        <v>1.8800000000000001E-2</v>
      </c>
      <c r="E21" s="66">
        <v>1.2500000000000001E-2</v>
      </c>
      <c r="F21" s="66">
        <v>1.2500000000000001E-2</v>
      </c>
      <c r="G21" s="66">
        <v>1.2500000000000001E-2</v>
      </c>
      <c r="H21" s="66">
        <v>1.2500000000000001E-2</v>
      </c>
    </row>
    <row r="22" spans="2:8" ht="15" x14ac:dyDescent="0.25">
      <c r="B22" s="22" t="s">
        <v>51</v>
      </c>
      <c r="C22" s="9" t="s">
        <v>18</v>
      </c>
      <c r="D22" s="66">
        <v>0</v>
      </c>
      <c r="E22" s="66">
        <v>0</v>
      </c>
      <c r="F22" s="66">
        <v>0</v>
      </c>
      <c r="G22" s="66">
        <v>0</v>
      </c>
      <c r="H22" s="66">
        <v>0</v>
      </c>
    </row>
    <row r="23" spans="2:8" ht="15" x14ac:dyDescent="0.25">
      <c r="B23" s="22" t="s">
        <v>52</v>
      </c>
      <c r="C23" s="9" t="s">
        <v>19</v>
      </c>
      <c r="D23" s="66">
        <v>7.4999999999999997E-3</v>
      </c>
      <c r="E23" s="66">
        <v>5.0000000000000001E-3</v>
      </c>
      <c r="F23" s="66">
        <v>5.0000000000000001E-3</v>
      </c>
      <c r="G23" s="66">
        <v>5.0000000000000001E-3</v>
      </c>
      <c r="H23" s="66">
        <v>5.0000000000000001E-3</v>
      </c>
    </row>
    <row r="24" spans="2:8" ht="30" x14ac:dyDescent="0.25">
      <c r="B24" s="22" t="s">
        <v>53</v>
      </c>
      <c r="C24" s="9" t="s">
        <v>20</v>
      </c>
      <c r="D24" s="66">
        <f>SUM(D21:D23)</f>
        <v>2.63E-2</v>
      </c>
      <c r="E24" s="66">
        <f>SUM(E21:E23)</f>
        <v>1.7500000000000002E-2</v>
      </c>
      <c r="F24" s="66">
        <f>SUM(F21:F23)</f>
        <v>1.7500000000000002E-2</v>
      </c>
      <c r="G24" s="66">
        <f>SUM(G21:G23)</f>
        <v>1.7500000000000002E-2</v>
      </c>
      <c r="H24" s="66">
        <f>SUM(H21:H23)</f>
        <v>1.7500000000000002E-2</v>
      </c>
    </row>
    <row r="25" spans="2:8" ht="30" x14ac:dyDescent="0.25">
      <c r="B25" s="22" t="s">
        <v>54</v>
      </c>
      <c r="C25" s="9" t="s">
        <v>21</v>
      </c>
      <c r="D25" s="66">
        <f>D16-4.5%-3%-D24</f>
        <v>9.7103003747873687E-2</v>
      </c>
      <c r="E25" s="66">
        <f>E16-4.5%-3%-E24</f>
        <v>0.10448858238892487</v>
      </c>
      <c r="F25" s="66">
        <f>F16-4.5%-3%-F24</f>
        <v>9.9478733217375312E-2</v>
      </c>
      <c r="G25" s="66">
        <f>G16-4.5%-3%-G24</f>
        <v>0.10157897433039191</v>
      </c>
      <c r="H25" s="66">
        <f>H16-4.5%-3%-H24</f>
        <v>0.1113724448341674</v>
      </c>
    </row>
    <row r="26" spans="2:8" customFormat="1" ht="5.0999999999999996" customHeight="1" x14ac:dyDescent="0.25"/>
    <row r="27" spans="2:8" customFormat="1" ht="15" x14ac:dyDescent="0.25">
      <c r="B27" s="20" t="s">
        <v>55</v>
      </c>
      <c r="C27" s="20"/>
      <c r="D27" s="20"/>
      <c r="E27" s="20"/>
    </row>
    <row r="28" spans="2:8" ht="15" x14ac:dyDescent="0.25">
      <c r="B28" s="22" t="s">
        <v>56</v>
      </c>
      <c r="C28" s="9" t="s">
        <v>22</v>
      </c>
      <c r="D28" s="17">
        <v>26177819</v>
      </c>
      <c r="E28" s="17">
        <v>26284425</v>
      </c>
      <c r="F28" s="17">
        <v>26133737</v>
      </c>
      <c r="G28" s="17">
        <v>26186740</v>
      </c>
      <c r="H28" s="17">
        <v>27371889</v>
      </c>
    </row>
    <row r="29" spans="2:8" ht="15" x14ac:dyDescent="0.25">
      <c r="B29" s="22" t="s">
        <v>57</v>
      </c>
      <c r="C29" s="9" t="s">
        <v>23</v>
      </c>
      <c r="D29" s="67">
        <f>D9/D28</f>
        <v>4.2384088605700879E-2</v>
      </c>
      <c r="E29" s="67">
        <f>E9/E28</f>
        <v>4.3060025090904591E-2</v>
      </c>
      <c r="F29" s="67">
        <f>F9/F28</f>
        <v>3.9583240621117448E-2</v>
      </c>
      <c r="G29" s="67">
        <f>G9/G28</f>
        <v>3.9605464444982461E-2</v>
      </c>
      <c r="H29" s="67">
        <f>H9/H28</f>
        <v>3.8461941738840162E-2</v>
      </c>
    </row>
    <row r="30" spans="2:8" ht="30" x14ac:dyDescent="0.25">
      <c r="B30" s="22" t="s">
        <v>58</v>
      </c>
      <c r="C30" s="9" t="s">
        <v>59</v>
      </c>
      <c r="D30" s="17"/>
      <c r="E30" s="17"/>
      <c r="F30" s="17"/>
      <c r="G30" s="17"/>
      <c r="H30" s="17"/>
    </row>
    <row r="31" spans="2:8" customFormat="1" ht="5.0999999999999996" customHeight="1" x14ac:dyDescent="0.25"/>
    <row r="32" spans="2:8" customFormat="1" ht="15" x14ac:dyDescent="0.25">
      <c r="B32" s="20" t="s">
        <v>60</v>
      </c>
      <c r="C32" s="20"/>
      <c r="D32" s="20"/>
      <c r="E32" s="20"/>
    </row>
    <row r="33" spans="2:8" ht="15" x14ac:dyDescent="0.25">
      <c r="B33" s="22" t="s">
        <v>61</v>
      </c>
      <c r="C33" s="9" t="s">
        <v>24</v>
      </c>
      <c r="D33" s="17">
        <v>3518793</v>
      </c>
      <c r="E33" s="17">
        <v>3794161</v>
      </c>
      <c r="F33" s="17">
        <v>3870814</v>
      </c>
      <c r="G33" s="17">
        <v>4284076</v>
      </c>
      <c r="H33" s="17">
        <v>5754872</v>
      </c>
    </row>
    <row r="34" spans="2:8" ht="15" x14ac:dyDescent="0.25">
      <c r="B34" s="22" t="s">
        <v>62</v>
      </c>
      <c r="C34" s="9" t="s">
        <v>25</v>
      </c>
      <c r="D34" s="17">
        <v>2162059</v>
      </c>
      <c r="E34" s="17">
        <v>2167966</v>
      </c>
      <c r="F34" s="17">
        <v>2664652</v>
      </c>
      <c r="G34" s="17">
        <v>2951424</v>
      </c>
      <c r="H34" s="17">
        <v>3366548</v>
      </c>
    </row>
    <row r="35" spans="2:8" ht="15" x14ac:dyDescent="0.25">
      <c r="B35" s="22" t="s">
        <v>63</v>
      </c>
      <c r="C35" s="9" t="s">
        <v>26</v>
      </c>
      <c r="D35" s="66">
        <f>D33/D34</f>
        <v>1.6275194155201129</v>
      </c>
      <c r="E35" s="66">
        <f>E33/E34</f>
        <v>1.7501017082371217</v>
      </c>
      <c r="F35" s="66">
        <f>F33/F34</f>
        <v>1.4526527291368629</v>
      </c>
      <c r="G35" s="66">
        <f>G33/G34</f>
        <v>1.4515284825223349</v>
      </c>
      <c r="H35" s="66">
        <f>H33/H34</f>
        <v>1.7094281739039514</v>
      </c>
    </row>
    <row r="36" spans="2:8" customFormat="1" ht="5.0999999999999996" customHeight="1" x14ac:dyDescent="0.25"/>
    <row r="37" spans="2:8" customFormat="1" ht="15" x14ac:dyDescent="0.25">
      <c r="B37" s="20" t="s">
        <v>64</v>
      </c>
      <c r="C37" s="20"/>
      <c r="D37" s="20"/>
      <c r="E37" s="20"/>
    </row>
    <row r="38" spans="2:8" ht="15" x14ac:dyDescent="0.25">
      <c r="B38" s="22" t="s">
        <v>65</v>
      </c>
      <c r="C38" s="9" t="s">
        <v>27</v>
      </c>
      <c r="D38" s="17">
        <v>23923158</v>
      </c>
      <c r="E38" s="17">
        <v>23639081</v>
      </c>
      <c r="F38" s="17">
        <v>19036254</v>
      </c>
      <c r="G38" s="17">
        <v>23863534</v>
      </c>
      <c r="H38" s="17">
        <v>23913024</v>
      </c>
    </row>
    <row r="39" spans="2:8" ht="15" x14ac:dyDescent="0.25">
      <c r="B39" s="22" t="s">
        <v>66</v>
      </c>
      <c r="C39" s="9" t="s">
        <v>28</v>
      </c>
      <c r="D39" s="17">
        <v>16963567</v>
      </c>
      <c r="E39" s="17">
        <v>17034763</v>
      </c>
      <c r="F39" s="17">
        <v>13019261</v>
      </c>
      <c r="G39" s="17">
        <v>16504470</v>
      </c>
      <c r="H39" s="17">
        <v>16621793</v>
      </c>
    </row>
    <row r="40" spans="2:8" ht="15" x14ac:dyDescent="0.25">
      <c r="B40" s="22" t="s">
        <v>67</v>
      </c>
      <c r="C40" s="9" t="s">
        <v>68</v>
      </c>
      <c r="D40" s="66">
        <f>D38/D39</f>
        <v>1.410266956236268</v>
      </c>
      <c r="E40" s="66">
        <f>E38/E39</f>
        <v>1.3876965003857114</v>
      </c>
      <c r="F40" s="66">
        <f>F38/F39</f>
        <v>1.4621608707283771</v>
      </c>
      <c r="G40" s="66">
        <f>G38/G39</f>
        <v>1.445883085006668</v>
      </c>
      <c r="H40" s="66">
        <f>H38/H39</f>
        <v>1.4386549032345668</v>
      </c>
    </row>
    <row r="42" spans="2:8" ht="90" customHeight="1" x14ac:dyDescent="0.2">
      <c r="B42" s="87" t="s">
        <v>152</v>
      </c>
      <c r="C42" s="88"/>
      <c r="D42" s="88"/>
      <c r="E42" s="88"/>
      <c r="F42" s="88"/>
      <c r="G42" s="88"/>
      <c r="H42" s="89"/>
    </row>
  </sheetData>
  <mergeCells count="3">
    <mergeCell ref="B2:H2"/>
    <mergeCell ref="B4:C4"/>
    <mergeCell ref="B42:H42"/>
  </mergeCells>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B1:G42"/>
  <sheetViews>
    <sheetView showGridLines="0" zoomScale="80" zoomScaleNormal="80" workbookViewId="0">
      <pane xSplit="3" ySplit="7" topLeftCell="D32" activePane="bottomRight" state="frozen"/>
      <selection activeCell="E9" sqref="E9"/>
      <selection pane="topRight" activeCell="E9" sqref="E9"/>
      <selection pane="bottomLeft" activeCell="E9" sqref="E9"/>
      <selection pane="bottomRight" activeCell="B39" sqref="B39:F39"/>
    </sheetView>
  </sheetViews>
  <sheetFormatPr defaultRowHeight="15" x14ac:dyDescent="0.25"/>
  <cols>
    <col min="1" max="1" width="0.85546875" customWidth="1"/>
    <col min="2" max="2" width="81.5703125" bestFit="1" customWidth="1"/>
    <col min="4" max="4" width="26" customWidth="1"/>
    <col min="5" max="6" width="26.140625" customWidth="1"/>
  </cols>
  <sheetData>
    <row r="1" spans="2:6" ht="5.0999999999999996" customHeight="1" x14ac:dyDescent="0.25"/>
    <row r="2" spans="2:6" ht="25.5" customHeight="1" x14ac:dyDescent="0.25">
      <c r="B2" s="14" t="s">
        <v>69</v>
      </c>
      <c r="C2" s="14"/>
      <c r="D2" s="14"/>
      <c r="E2" s="14"/>
      <c r="F2" s="14"/>
    </row>
    <row r="3" spans="2:6" ht="5.0999999999999996" customHeight="1" x14ac:dyDescent="0.25"/>
    <row r="4" spans="2:6" ht="30" x14ac:dyDescent="0.25">
      <c r="B4" s="90"/>
      <c r="C4" s="91"/>
      <c r="D4" s="94" t="s">
        <v>70</v>
      </c>
      <c r="E4" s="95"/>
      <c r="F4" s="10" t="s">
        <v>71</v>
      </c>
    </row>
    <row r="5" spans="2:6" x14ac:dyDescent="0.25">
      <c r="B5" s="92"/>
      <c r="C5" s="93"/>
      <c r="D5" s="72">
        <v>43190</v>
      </c>
      <c r="E5" s="72">
        <v>43100</v>
      </c>
      <c r="F5" s="73">
        <v>43190</v>
      </c>
    </row>
    <row r="6" spans="2:6" ht="15" customHeight="1" x14ac:dyDescent="0.25">
      <c r="B6" s="24" t="s">
        <v>0</v>
      </c>
      <c r="C6" s="25" t="s">
        <v>1</v>
      </c>
      <c r="D6" s="26" t="s">
        <v>8</v>
      </c>
      <c r="E6" s="26" t="s">
        <v>9</v>
      </c>
      <c r="F6" s="27" t="s">
        <v>2</v>
      </c>
    </row>
    <row r="7" spans="2:6" ht="5.0999999999999996" customHeight="1" x14ac:dyDescent="0.25"/>
    <row r="8" spans="2:6" s="11" customFormat="1" ht="14.25" customHeight="1" x14ac:dyDescent="0.25">
      <c r="B8" s="28" t="s">
        <v>72</v>
      </c>
      <c r="C8" s="2" t="s">
        <v>10</v>
      </c>
      <c r="D8" s="36">
        <f>SUM(D9:D12)</f>
        <v>4004751</v>
      </c>
      <c r="E8" s="21">
        <f>SUM(E9:E12)</f>
        <v>4062681</v>
      </c>
      <c r="F8" s="21">
        <f t="shared" ref="F8:F36" si="0">IF(ISNUMBER(D8),D8*8%,"")</f>
        <v>320380.08</v>
      </c>
    </row>
    <row r="9" spans="2:6" x14ac:dyDescent="0.25">
      <c r="B9" s="23" t="s">
        <v>73</v>
      </c>
      <c r="C9" s="2" t="s">
        <v>11</v>
      </c>
      <c r="D9" s="17">
        <v>502259</v>
      </c>
      <c r="E9" s="17">
        <v>519263</v>
      </c>
      <c r="F9" s="17">
        <f t="shared" si="0"/>
        <v>40180.720000000001</v>
      </c>
    </row>
    <row r="10" spans="2:6" x14ac:dyDescent="0.25">
      <c r="B10" s="23" t="s">
        <v>74</v>
      </c>
      <c r="C10" s="2" t="s">
        <v>12</v>
      </c>
      <c r="D10" s="17"/>
      <c r="E10" s="17"/>
      <c r="F10" s="17" t="str">
        <f t="shared" si="0"/>
        <v/>
      </c>
    </row>
    <row r="11" spans="2:6" x14ac:dyDescent="0.25">
      <c r="B11" s="23" t="s">
        <v>75</v>
      </c>
      <c r="C11" s="2" t="s">
        <v>13</v>
      </c>
      <c r="D11" s="17">
        <v>3502492</v>
      </c>
      <c r="E11" s="17">
        <v>3543418</v>
      </c>
      <c r="F11" s="17">
        <f t="shared" si="0"/>
        <v>280199.36</v>
      </c>
    </row>
    <row r="12" spans="2:6" x14ac:dyDescent="0.25">
      <c r="B12" s="23" t="s">
        <v>76</v>
      </c>
      <c r="C12" s="2" t="s">
        <v>14</v>
      </c>
      <c r="D12" s="17"/>
      <c r="E12" s="17"/>
      <c r="F12" s="17" t="str">
        <f t="shared" si="0"/>
        <v/>
      </c>
    </row>
    <row r="13" spans="2:6" s="11" customFormat="1" x14ac:dyDescent="0.25">
      <c r="B13" s="28" t="s">
        <v>77</v>
      </c>
      <c r="C13" s="2" t="s">
        <v>15</v>
      </c>
      <c r="D13" s="21">
        <f>SUM(D14:D19)</f>
        <v>247744</v>
      </c>
      <c r="E13" s="21">
        <f>SUM(E14:E19)</f>
        <v>287744</v>
      </c>
      <c r="F13" s="21">
        <f t="shared" si="0"/>
        <v>19819.52</v>
      </c>
    </row>
    <row r="14" spans="2:6" x14ac:dyDescent="0.25">
      <c r="B14" s="23" t="s">
        <v>78</v>
      </c>
      <c r="C14" s="2" t="s">
        <v>16</v>
      </c>
      <c r="D14" s="17">
        <v>162866</v>
      </c>
      <c r="E14" s="17">
        <v>218617</v>
      </c>
      <c r="F14" s="17">
        <f t="shared" si="0"/>
        <v>13029.28</v>
      </c>
    </row>
    <row r="15" spans="2:6" x14ac:dyDescent="0.25">
      <c r="B15" s="23" t="s">
        <v>79</v>
      </c>
      <c r="C15" s="2" t="s">
        <v>17</v>
      </c>
      <c r="D15" s="17"/>
      <c r="E15" s="17"/>
      <c r="F15" s="17" t="str">
        <f t="shared" si="0"/>
        <v/>
      </c>
    </row>
    <row r="16" spans="2:6" x14ac:dyDescent="0.25">
      <c r="B16" s="23" t="s">
        <v>73</v>
      </c>
      <c r="C16" s="2" t="s">
        <v>18</v>
      </c>
      <c r="D16" s="17">
        <v>912</v>
      </c>
      <c r="E16" s="17">
        <v>546</v>
      </c>
      <c r="F16" s="17">
        <f t="shared" si="0"/>
        <v>72.960000000000008</v>
      </c>
    </row>
    <row r="17" spans="2:6" x14ac:dyDescent="0.25">
      <c r="B17" s="23" t="s">
        <v>80</v>
      </c>
      <c r="C17" s="2" t="s">
        <v>19</v>
      </c>
      <c r="D17" s="17"/>
      <c r="E17" s="17"/>
      <c r="F17" s="17" t="str">
        <f t="shared" si="0"/>
        <v/>
      </c>
    </row>
    <row r="18" spans="2:6" x14ac:dyDescent="0.25">
      <c r="B18" s="23" t="s">
        <v>81</v>
      </c>
      <c r="C18" s="2" t="s">
        <v>20</v>
      </c>
      <c r="D18" s="17">
        <v>2281</v>
      </c>
      <c r="E18" s="17">
        <v>2272</v>
      </c>
      <c r="F18" s="17">
        <f t="shared" si="0"/>
        <v>182.48</v>
      </c>
    </row>
    <row r="19" spans="2:6" x14ac:dyDescent="0.25">
      <c r="B19" s="23" t="s">
        <v>82</v>
      </c>
      <c r="C19" s="2" t="s">
        <v>21</v>
      </c>
      <c r="D19" s="17">
        <v>81685</v>
      </c>
      <c r="E19" s="17">
        <v>66309</v>
      </c>
      <c r="F19" s="17">
        <f t="shared" si="0"/>
        <v>6534.8</v>
      </c>
    </row>
    <row r="20" spans="2:6" s="11" customFormat="1" ht="14.25" customHeight="1" x14ac:dyDescent="0.25">
      <c r="B20" s="28" t="s">
        <v>83</v>
      </c>
      <c r="C20" s="2" t="s">
        <v>22</v>
      </c>
      <c r="D20" s="21"/>
      <c r="E20" s="21"/>
      <c r="F20" s="21" t="str">
        <f t="shared" si="0"/>
        <v/>
      </c>
    </row>
    <row r="21" spans="2:6" s="11" customFormat="1" ht="15" customHeight="1" x14ac:dyDescent="0.25">
      <c r="B21" s="28" t="s">
        <v>84</v>
      </c>
      <c r="C21" s="2" t="s">
        <v>23</v>
      </c>
      <c r="D21" s="21"/>
      <c r="E21" s="21"/>
      <c r="F21" s="21" t="str">
        <f t="shared" si="0"/>
        <v/>
      </c>
    </row>
    <row r="22" spans="2:6" x14ac:dyDescent="0.25">
      <c r="B22" s="23" t="s">
        <v>85</v>
      </c>
      <c r="C22" s="2" t="s">
        <v>24</v>
      </c>
      <c r="D22" s="17"/>
      <c r="E22" s="17"/>
      <c r="F22" s="17" t="str">
        <f t="shared" si="0"/>
        <v/>
      </c>
    </row>
    <row r="23" spans="2:6" x14ac:dyDescent="0.25">
      <c r="B23" s="23" t="s">
        <v>86</v>
      </c>
      <c r="C23" s="2" t="s">
        <v>25</v>
      </c>
      <c r="D23" s="17"/>
      <c r="E23" s="17"/>
      <c r="F23" s="17" t="str">
        <f t="shared" si="0"/>
        <v/>
      </c>
    </row>
    <row r="24" spans="2:6" x14ac:dyDescent="0.25">
      <c r="B24" s="23" t="s">
        <v>87</v>
      </c>
      <c r="C24" s="2" t="s">
        <v>26</v>
      </c>
      <c r="D24" s="17"/>
      <c r="E24" s="17"/>
      <c r="F24" s="17" t="str">
        <f t="shared" si="0"/>
        <v/>
      </c>
    </row>
    <row r="25" spans="2:6" x14ac:dyDescent="0.25">
      <c r="B25" s="23" t="s">
        <v>88</v>
      </c>
      <c r="C25" s="2" t="s">
        <v>27</v>
      </c>
      <c r="D25" s="17"/>
      <c r="E25" s="17"/>
      <c r="F25" s="17" t="str">
        <f t="shared" si="0"/>
        <v/>
      </c>
    </row>
    <row r="26" spans="2:6" s="11" customFormat="1" ht="14.25" customHeight="1" x14ac:dyDescent="0.25">
      <c r="B26" s="28" t="s">
        <v>89</v>
      </c>
      <c r="C26" s="2" t="s">
        <v>28</v>
      </c>
      <c r="D26" s="21">
        <f>D27+D28</f>
        <v>133234</v>
      </c>
      <c r="E26" s="21">
        <f>E27+E28</f>
        <v>177835</v>
      </c>
      <c r="F26" s="21">
        <f t="shared" si="0"/>
        <v>10658.72</v>
      </c>
    </row>
    <row r="27" spans="2:6" x14ac:dyDescent="0.25">
      <c r="B27" s="23" t="s">
        <v>73</v>
      </c>
      <c r="C27" s="2" t="s">
        <v>68</v>
      </c>
      <c r="D27" s="17">
        <v>133234</v>
      </c>
      <c r="E27" s="17">
        <v>177835</v>
      </c>
      <c r="F27" s="17">
        <f t="shared" si="0"/>
        <v>10658.72</v>
      </c>
    </row>
    <row r="28" spans="2:6" x14ac:dyDescent="0.25">
      <c r="B28" s="23" t="s">
        <v>90</v>
      </c>
      <c r="C28" s="2" t="s">
        <v>29</v>
      </c>
      <c r="D28" s="17"/>
      <c r="E28" s="17"/>
      <c r="F28" s="17" t="str">
        <f t="shared" si="0"/>
        <v/>
      </c>
    </row>
    <row r="29" spans="2:6" s="11" customFormat="1" ht="14.25" customHeight="1" x14ac:dyDescent="0.25">
      <c r="B29" s="28" t="s">
        <v>91</v>
      </c>
      <c r="C29" s="2" t="s">
        <v>30</v>
      </c>
      <c r="D29" s="21"/>
      <c r="E29" s="21"/>
      <c r="F29" s="21" t="str">
        <f t="shared" si="0"/>
        <v/>
      </c>
    </row>
    <row r="30" spans="2:6" s="11" customFormat="1" ht="14.25" customHeight="1" x14ac:dyDescent="0.25">
      <c r="B30" s="28" t="s">
        <v>92</v>
      </c>
      <c r="C30" s="2" t="s">
        <v>31</v>
      </c>
      <c r="D30" s="21">
        <f>SUM(D31:D33)</f>
        <v>675882</v>
      </c>
      <c r="E30" s="21">
        <f>SUM(E31:E33)</f>
        <v>675882</v>
      </c>
      <c r="F30" s="21">
        <f t="shared" si="0"/>
        <v>54070.559999999998</v>
      </c>
    </row>
    <row r="31" spans="2:6" x14ac:dyDescent="0.25">
      <c r="B31" s="23" t="s">
        <v>93</v>
      </c>
      <c r="C31" s="2" t="s">
        <v>32</v>
      </c>
      <c r="D31" s="17">
        <v>675882</v>
      </c>
      <c r="E31" s="17">
        <v>675882</v>
      </c>
      <c r="F31" s="17">
        <f t="shared" si="0"/>
        <v>54070.559999999998</v>
      </c>
    </row>
    <row r="32" spans="2:6" x14ac:dyDescent="0.25">
      <c r="B32" s="23" t="s">
        <v>88</v>
      </c>
      <c r="C32" s="2" t="s">
        <v>33</v>
      </c>
      <c r="D32" s="17"/>
      <c r="E32" s="17"/>
      <c r="F32" s="17" t="str">
        <f t="shared" si="0"/>
        <v/>
      </c>
    </row>
    <row r="33" spans="2:7" x14ac:dyDescent="0.25">
      <c r="B33" s="23" t="s">
        <v>94</v>
      </c>
      <c r="C33" s="2" t="s">
        <v>34</v>
      </c>
      <c r="D33" s="17"/>
      <c r="E33" s="17"/>
      <c r="F33" s="17" t="str">
        <f t="shared" si="0"/>
        <v/>
      </c>
    </row>
    <row r="34" spans="2:7" s="11" customFormat="1" ht="14.25" customHeight="1" x14ac:dyDescent="0.25">
      <c r="B34" s="28" t="s">
        <v>95</v>
      </c>
      <c r="C34" s="2" t="s">
        <v>35</v>
      </c>
      <c r="D34" s="21">
        <v>77036</v>
      </c>
      <c r="E34" s="21">
        <v>84531</v>
      </c>
      <c r="F34" s="21">
        <f t="shared" si="0"/>
        <v>6162.88</v>
      </c>
    </row>
    <row r="35" spans="2:7" s="11" customFormat="1" ht="14.25" customHeight="1" x14ac:dyDescent="0.25">
      <c r="B35" s="28" t="s">
        <v>96</v>
      </c>
      <c r="C35" s="2" t="s">
        <v>36</v>
      </c>
      <c r="D35" s="21">
        <v>4233375</v>
      </c>
      <c r="E35" s="21">
        <v>4081208</v>
      </c>
      <c r="F35" s="21">
        <f t="shared" si="0"/>
        <v>338670</v>
      </c>
    </row>
    <row r="36" spans="2:7" x14ac:dyDescent="0.25">
      <c r="B36" s="30" t="s">
        <v>7</v>
      </c>
      <c r="C36" s="2" t="s">
        <v>37</v>
      </c>
      <c r="D36" s="29">
        <f>D8+D13+D20+D21+D26+D29+D30+D34+D35</f>
        <v>9372022</v>
      </c>
      <c r="E36" s="18">
        <f>E8+E13+E20+E21+E26+E29+E30+E34+E35</f>
        <v>9369881</v>
      </c>
      <c r="F36" s="19">
        <f t="shared" si="0"/>
        <v>749761.76</v>
      </c>
    </row>
    <row r="37" spans="2:7" ht="5.0999999999999996" customHeight="1" x14ac:dyDescent="0.25"/>
    <row r="39" spans="2:7" ht="72.75" customHeight="1" x14ac:dyDescent="0.25">
      <c r="B39" s="87" t="s">
        <v>154</v>
      </c>
      <c r="C39" s="88"/>
      <c r="D39" s="88"/>
      <c r="E39" s="88"/>
      <c r="F39" s="89"/>
      <c r="G39" s="12"/>
    </row>
    <row r="42" spans="2:7" x14ac:dyDescent="0.25">
      <c r="D42" s="83"/>
    </row>
  </sheetData>
  <mergeCells count="3">
    <mergeCell ref="B39:F39"/>
    <mergeCell ref="B4:C5"/>
    <mergeCell ref="D4:E4"/>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dimension ref="B1:I18"/>
  <sheetViews>
    <sheetView showGridLines="0" zoomScale="80" zoomScaleNormal="80" workbookViewId="0">
      <pane xSplit="3" ySplit="7" topLeftCell="D8" activePane="bottomRight" state="frozen"/>
      <selection activeCell="E9" sqref="E9"/>
      <selection pane="topRight" activeCell="E9" sqref="E9"/>
      <selection pane="bottomLeft" activeCell="E9" sqref="E9"/>
      <selection pane="bottomRight" activeCell="B19" sqref="B19"/>
    </sheetView>
  </sheetViews>
  <sheetFormatPr defaultRowHeight="15" x14ac:dyDescent="0.25"/>
  <cols>
    <col min="1" max="1" width="0.85546875" customWidth="1"/>
    <col min="2" max="2" width="55" customWidth="1"/>
    <col min="4" max="6" width="26.140625" customWidth="1"/>
  </cols>
  <sheetData>
    <row r="1" spans="2:5" ht="5.0999999999999996" customHeight="1" x14ac:dyDescent="0.25"/>
    <row r="2" spans="2:5" ht="25.5" customHeight="1" x14ac:dyDescent="0.25">
      <c r="B2" s="96" t="s">
        <v>98</v>
      </c>
      <c r="C2" s="96"/>
      <c r="D2" s="96"/>
      <c r="E2" s="96"/>
    </row>
    <row r="3" spans="2:5" ht="5.0999999999999996" customHeight="1" x14ac:dyDescent="0.25"/>
    <row r="4" spans="2:5" x14ac:dyDescent="0.25">
      <c r="B4" s="97">
        <v>43100</v>
      </c>
      <c r="C4" s="98"/>
      <c r="D4" s="101" t="s">
        <v>99</v>
      </c>
      <c r="E4" s="103" t="s">
        <v>100</v>
      </c>
    </row>
    <row r="5" spans="2:5" x14ac:dyDescent="0.25">
      <c r="B5" s="99"/>
      <c r="C5" s="100"/>
      <c r="D5" s="102"/>
      <c r="E5" s="104"/>
    </row>
    <row r="6" spans="2:5" x14ac:dyDescent="0.25">
      <c r="B6" s="1" t="s">
        <v>0</v>
      </c>
      <c r="C6" s="2" t="s">
        <v>1</v>
      </c>
      <c r="D6" s="3" t="s">
        <v>8</v>
      </c>
      <c r="E6" s="3" t="s">
        <v>9</v>
      </c>
    </row>
    <row r="7" spans="2:5" ht="5.0999999999999996" customHeight="1" x14ac:dyDescent="0.25"/>
    <row r="8" spans="2:5" x14ac:dyDescent="0.25">
      <c r="B8" s="31" t="s">
        <v>101</v>
      </c>
      <c r="C8" s="2" t="s">
        <v>10</v>
      </c>
      <c r="D8" s="32">
        <v>2043100</v>
      </c>
      <c r="E8" s="33">
        <f t="shared" ref="E8:E16" si="0">IF(ISNUMBER(D8),D8*8%,"")</f>
        <v>163448</v>
      </c>
    </row>
    <row r="9" spans="2:5" x14ac:dyDescent="0.25">
      <c r="B9" s="16" t="s">
        <v>102</v>
      </c>
      <c r="C9" s="2" t="s">
        <v>11</v>
      </c>
      <c r="D9" s="34">
        <v>35215</v>
      </c>
      <c r="E9" s="34">
        <f t="shared" si="0"/>
        <v>2817.2000000000003</v>
      </c>
    </row>
    <row r="10" spans="2:5" x14ac:dyDescent="0.25">
      <c r="B10" s="16" t="s">
        <v>103</v>
      </c>
      <c r="C10" s="2" t="s">
        <v>12</v>
      </c>
      <c r="D10" s="34">
        <v>-92404</v>
      </c>
      <c r="E10" s="34">
        <f t="shared" si="0"/>
        <v>-7392.32</v>
      </c>
    </row>
    <row r="11" spans="2:5" x14ac:dyDescent="0.25">
      <c r="B11" s="16" t="s">
        <v>104</v>
      </c>
      <c r="C11" s="2" t="s">
        <v>13</v>
      </c>
      <c r="D11" s="34"/>
      <c r="E11" s="34" t="str">
        <f t="shared" si="0"/>
        <v/>
      </c>
    </row>
    <row r="12" spans="2:5" x14ac:dyDescent="0.25">
      <c r="B12" s="16" t="s">
        <v>105</v>
      </c>
      <c r="C12" s="2" t="s">
        <v>14</v>
      </c>
      <c r="D12" s="34"/>
      <c r="E12" s="34" t="str">
        <f t="shared" si="0"/>
        <v/>
      </c>
    </row>
    <row r="13" spans="2:5" x14ac:dyDescent="0.25">
      <c r="B13" s="16" t="s">
        <v>106</v>
      </c>
      <c r="C13" s="2" t="s">
        <v>15</v>
      </c>
      <c r="D13" s="34"/>
      <c r="E13" s="34" t="str">
        <f t="shared" si="0"/>
        <v/>
      </c>
    </row>
    <row r="14" spans="2:5" x14ac:dyDescent="0.25">
      <c r="B14" s="16" t="s">
        <v>107</v>
      </c>
      <c r="C14" s="2" t="s">
        <v>16</v>
      </c>
      <c r="D14" s="34"/>
      <c r="E14" s="34" t="str">
        <f t="shared" si="0"/>
        <v/>
      </c>
    </row>
    <row r="15" spans="2:5" x14ac:dyDescent="0.25">
      <c r="B15" s="16" t="s">
        <v>108</v>
      </c>
      <c r="C15" s="2" t="s">
        <v>17</v>
      </c>
      <c r="D15" s="34"/>
      <c r="E15" s="34" t="str">
        <f t="shared" si="0"/>
        <v/>
      </c>
    </row>
    <row r="16" spans="2:5" x14ac:dyDescent="0.25">
      <c r="B16" s="31" t="s">
        <v>109</v>
      </c>
      <c r="C16" s="2" t="s">
        <v>18</v>
      </c>
      <c r="D16" s="32">
        <f>SUM(D8:D15)</f>
        <v>1985911</v>
      </c>
      <c r="E16" s="33">
        <f t="shared" si="0"/>
        <v>158872.88</v>
      </c>
    </row>
    <row r="18" spans="2:9" ht="37.5" customHeight="1" x14ac:dyDescent="0.25">
      <c r="B18" s="105" t="s">
        <v>153</v>
      </c>
      <c r="C18" s="106"/>
      <c r="D18" s="106"/>
      <c r="E18" s="107"/>
      <c r="F18" s="13"/>
      <c r="G18" s="13"/>
      <c r="H18" s="13"/>
      <c r="I18" s="13"/>
    </row>
  </sheetData>
  <mergeCells count="5">
    <mergeCell ref="B2:E2"/>
    <mergeCell ref="B4:C5"/>
    <mergeCell ref="D4:D5"/>
    <mergeCell ref="E4:E5"/>
    <mergeCell ref="B18:E18"/>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B1:M43"/>
  <sheetViews>
    <sheetView showGridLines="0" showRowColHeaders="0" tabSelected="1" zoomScale="80" zoomScaleNormal="80" workbookViewId="0">
      <pane xSplit="4" ySplit="8" topLeftCell="E33" activePane="bottomRight" state="frozen"/>
      <selection pane="topRight" activeCell="E1" sqref="E1"/>
      <selection pane="bottomLeft" activeCell="A9" sqref="A9"/>
      <selection pane="bottomRight" activeCell="B42" sqref="B42"/>
    </sheetView>
  </sheetViews>
  <sheetFormatPr defaultColWidth="9.140625" defaultRowHeight="15" x14ac:dyDescent="0.25"/>
  <cols>
    <col min="1" max="1" width="0.85546875" style="37" customWidth="1"/>
    <col min="2" max="2" width="6.7109375" style="37" customWidth="1"/>
    <col min="3" max="3" width="67.5703125" style="37" customWidth="1"/>
    <col min="4" max="4" width="6.5703125" style="37" bestFit="1" customWidth="1"/>
    <col min="5" max="12" width="16.140625" style="37" customWidth="1"/>
    <col min="13" max="13" width="9.140625" style="37"/>
    <col min="14" max="14" width="18" style="37" bestFit="1" customWidth="1"/>
    <col min="15" max="16384" width="9.140625" style="37"/>
  </cols>
  <sheetData>
    <row r="1" spans="2:13" s="38" customFormat="1" ht="5.0999999999999996" customHeight="1" x14ac:dyDescent="0.25"/>
    <row r="2" spans="2:13" s="38" customFormat="1" ht="25.5" customHeight="1" x14ac:dyDescent="0.25">
      <c r="B2" s="115" t="s">
        <v>112</v>
      </c>
      <c r="C2" s="115"/>
      <c r="D2" s="115"/>
      <c r="E2" s="115"/>
      <c r="F2" s="115"/>
      <c r="G2" s="115"/>
      <c r="H2" s="115"/>
      <c r="I2" s="115"/>
      <c r="J2" s="115"/>
      <c r="K2" s="115"/>
      <c r="L2" s="115"/>
    </row>
    <row r="3" spans="2:13" s="38" customFormat="1" ht="5.0999999999999996" customHeight="1" x14ac:dyDescent="0.25">
      <c r="B3" s="39"/>
      <c r="C3" s="39"/>
      <c r="D3" s="39"/>
    </row>
    <row r="4" spans="2:13" ht="15.75" customHeight="1" x14ac:dyDescent="0.25">
      <c r="B4" s="116" t="s">
        <v>151</v>
      </c>
      <c r="C4" s="117"/>
      <c r="D4" s="118"/>
      <c r="E4" s="119" t="s">
        <v>113</v>
      </c>
      <c r="F4" s="120"/>
      <c r="G4" s="120"/>
      <c r="H4" s="121"/>
      <c r="I4" s="122" t="s">
        <v>114</v>
      </c>
      <c r="J4" s="122"/>
      <c r="K4" s="122"/>
      <c r="L4" s="123"/>
    </row>
    <row r="5" spans="2:13" x14ac:dyDescent="0.25">
      <c r="B5" s="124" t="s">
        <v>149</v>
      </c>
      <c r="C5" s="125"/>
      <c r="D5" s="126"/>
      <c r="E5" s="68">
        <v>43190</v>
      </c>
      <c r="F5" s="68">
        <v>43100</v>
      </c>
      <c r="G5" s="68">
        <v>43008</v>
      </c>
      <c r="H5" s="68">
        <v>42916</v>
      </c>
      <c r="I5" s="68">
        <f>E5</f>
        <v>43190</v>
      </c>
      <c r="J5" s="68">
        <f>F5</f>
        <v>43100</v>
      </c>
      <c r="K5" s="68">
        <f>G5</f>
        <v>43008</v>
      </c>
      <c r="L5" s="69">
        <f>H5</f>
        <v>42916</v>
      </c>
    </row>
    <row r="6" spans="2:13" x14ac:dyDescent="0.25">
      <c r="B6" s="127" t="s">
        <v>115</v>
      </c>
      <c r="C6" s="128"/>
      <c r="D6" s="129"/>
      <c r="E6" s="40">
        <v>190</v>
      </c>
      <c r="F6" s="40">
        <v>190</v>
      </c>
      <c r="G6" s="40">
        <v>191</v>
      </c>
      <c r="H6" s="40"/>
      <c r="I6" s="40">
        <v>233</v>
      </c>
      <c r="J6" s="40">
        <v>236</v>
      </c>
      <c r="K6" s="40">
        <v>237</v>
      </c>
      <c r="L6" s="41"/>
    </row>
    <row r="7" spans="2:13" x14ac:dyDescent="0.25">
      <c r="B7" s="130" t="s">
        <v>0</v>
      </c>
      <c r="C7" s="130"/>
      <c r="D7" s="2" t="s">
        <v>1</v>
      </c>
      <c r="E7" s="42" t="s">
        <v>8</v>
      </c>
      <c r="F7" s="42" t="s">
        <v>9</v>
      </c>
      <c r="G7" s="42" t="s">
        <v>2</v>
      </c>
      <c r="H7" s="42" t="s">
        <v>3</v>
      </c>
      <c r="I7" s="42" t="s">
        <v>4</v>
      </c>
      <c r="J7" s="42" t="s">
        <v>5</v>
      </c>
      <c r="K7" s="42" t="s">
        <v>6</v>
      </c>
      <c r="L7" s="42" t="s">
        <v>97</v>
      </c>
    </row>
    <row r="8" spans="2:13" ht="5.0999999999999996" customHeight="1" x14ac:dyDescent="0.25"/>
    <row r="9" spans="2:13" x14ac:dyDescent="0.25">
      <c r="B9" s="20" t="s">
        <v>116</v>
      </c>
      <c r="C9" s="20"/>
      <c r="D9" s="43"/>
      <c r="E9" s="20"/>
      <c r="F9" s="20"/>
      <c r="G9" s="20"/>
      <c r="H9" s="20"/>
      <c r="I9" s="20"/>
    </row>
    <row r="10" spans="2:13" ht="15.75" customHeight="1" x14ac:dyDescent="0.25">
      <c r="B10" s="44" t="s">
        <v>117</v>
      </c>
      <c r="C10" s="45"/>
      <c r="D10" s="15" t="s">
        <v>10</v>
      </c>
      <c r="E10" s="62"/>
      <c r="F10" s="62"/>
      <c r="G10" s="62"/>
      <c r="H10" s="62"/>
      <c r="I10" s="54">
        <v>4048962</v>
      </c>
      <c r="J10" s="54">
        <v>4396341</v>
      </c>
      <c r="K10" s="54">
        <v>4461662</v>
      </c>
      <c r="L10" s="54"/>
    </row>
    <row r="11" spans="2:13" x14ac:dyDescent="0.25">
      <c r="B11" s="20" t="s">
        <v>118</v>
      </c>
      <c r="C11" s="20"/>
      <c r="D11" s="43"/>
      <c r="E11" s="20"/>
      <c r="F11" s="20"/>
      <c r="G11" s="20"/>
      <c r="H11" s="20"/>
      <c r="I11" s="20"/>
    </row>
    <row r="12" spans="2:13" s="11" customFormat="1" ht="14.25" customHeight="1" x14ac:dyDescent="0.25">
      <c r="B12" s="47" t="s">
        <v>119</v>
      </c>
      <c r="C12" s="48"/>
      <c r="D12" s="15" t="s">
        <v>11</v>
      </c>
      <c r="E12" s="54">
        <v>16059473</v>
      </c>
      <c r="F12" s="54">
        <v>15977495</v>
      </c>
      <c r="G12" s="54">
        <v>15819162</v>
      </c>
      <c r="H12" s="54"/>
      <c r="I12" s="54">
        <v>995042</v>
      </c>
      <c r="J12" s="54">
        <v>989279</v>
      </c>
      <c r="K12" s="54">
        <v>977495</v>
      </c>
      <c r="L12" s="54"/>
      <c r="M12" s="37"/>
    </row>
    <row r="13" spans="2:13" x14ac:dyDescent="0.25">
      <c r="B13" s="49"/>
      <c r="C13" s="50" t="s">
        <v>120</v>
      </c>
      <c r="D13" s="15" t="s">
        <v>12</v>
      </c>
      <c r="E13" s="74">
        <v>12368765</v>
      </c>
      <c r="F13" s="74">
        <v>12315208</v>
      </c>
      <c r="G13" s="74">
        <v>12227787</v>
      </c>
      <c r="H13" s="74"/>
      <c r="I13" s="74">
        <v>618438</v>
      </c>
      <c r="J13" s="74">
        <v>615760</v>
      </c>
      <c r="K13" s="74">
        <v>611389</v>
      </c>
      <c r="L13" s="74"/>
    </row>
    <row r="14" spans="2:13" x14ac:dyDescent="0.25">
      <c r="B14" s="51"/>
      <c r="C14" s="50" t="s">
        <v>121</v>
      </c>
      <c r="D14" s="15" t="s">
        <v>13</v>
      </c>
      <c r="E14" s="74">
        <v>3690708</v>
      </c>
      <c r="F14" s="74">
        <v>3662287</v>
      </c>
      <c r="G14" s="74">
        <v>3591375</v>
      </c>
      <c r="H14" s="74"/>
      <c r="I14" s="74">
        <v>376603</v>
      </c>
      <c r="J14" s="74">
        <v>373519</v>
      </c>
      <c r="K14" s="74">
        <v>366105</v>
      </c>
      <c r="L14" s="74"/>
    </row>
    <row r="15" spans="2:13" s="11" customFormat="1" x14ac:dyDescent="0.25">
      <c r="B15" s="113" t="s">
        <v>122</v>
      </c>
      <c r="C15" s="114"/>
      <c r="D15" s="15" t="s">
        <v>14</v>
      </c>
      <c r="E15" s="75">
        <f t="shared" ref="E15:L15" si="0">SUM(E16:E18)</f>
        <v>133919</v>
      </c>
      <c r="F15" s="75">
        <f t="shared" si="0"/>
        <v>166143</v>
      </c>
      <c r="G15" s="75">
        <f t="shared" si="0"/>
        <v>216268</v>
      </c>
      <c r="H15" s="75">
        <f t="shared" si="0"/>
        <v>0</v>
      </c>
      <c r="I15" s="54">
        <f t="shared" si="0"/>
        <v>129866</v>
      </c>
      <c r="J15" s="54">
        <f t="shared" si="0"/>
        <v>162630</v>
      </c>
      <c r="K15" s="54">
        <f t="shared" si="0"/>
        <v>209930</v>
      </c>
      <c r="L15" s="54">
        <f t="shared" si="0"/>
        <v>0</v>
      </c>
      <c r="M15" s="37"/>
    </row>
    <row r="16" spans="2:13" ht="30" x14ac:dyDescent="0.25">
      <c r="B16" s="52"/>
      <c r="C16" s="50" t="s">
        <v>123</v>
      </c>
      <c r="D16" s="15" t="s">
        <v>15</v>
      </c>
      <c r="E16" s="74"/>
      <c r="F16" s="74"/>
      <c r="G16" s="74"/>
      <c r="H16" s="74"/>
      <c r="I16" s="74"/>
      <c r="J16" s="74"/>
      <c r="K16" s="74"/>
      <c r="L16" s="74"/>
    </row>
    <row r="17" spans="2:13" x14ac:dyDescent="0.25">
      <c r="B17" s="52"/>
      <c r="C17" s="50" t="s">
        <v>124</v>
      </c>
      <c r="D17" s="15" t="s">
        <v>16</v>
      </c>
      <c r="E17" s="74">
        <v>133919</v>
      </c>
      <c r="F17" s="74">
        <v>166143</v>
      </c>
      <c r="G17" s="74">
        <v>216268</v>
      </c>
      <c r="H17" s="74"/>
      <c r="I17" s="74">
        <v>129866</v>
      </c>
      <c r="J17" s="74">
        <v>162630</v>
      </c>
      <c r="K17" s="74">
        <v>209930</v>
      </c>
      <c r="L17" s="74"/>
    </row>
    <row r="18" spans="2:13" x14ac:dyDescent="0.25">
      <c r="B18" s="53"/>
      <c r="C18" s="50" t="s">
        <v>125</v>
      </c>
      <c r="D18" s="15" t="s">
        <v>17</v>
      </c>
      <c r="E18" s="74"/>
      <c r="F18" s="74"/>
      <c r="G18" s="74"/>
      <c r="H18" s="74"/>
      <c r="I18" s="74"/>
      <c r="J18" s="74"/>
      <c r="K18" s="74"/>
      <c r="L18" s="74"/>
    </row>
    <row r="19" spans="2:13" s="11" customFormat="1" x14ac:dyDescent="0.25">
      <c r="B19" s="131" t="s">
        <v>126</v>
      </c>
      <c r="C19" s="114"/>
      <c r="D19" s="15" t="s">
        <v>18</v>
      </c>
      <c r="E19" s="62"/>
      <c r="F19" s="62"/>
      <c r="G19" s="62"/>
      <c r="H19" s="62"/>
      <c r="I19" s="46"/>
      <c r="J19" s="46"/>
      <c r="K19" s="46"/>
      <c r="L19" s="46"/>
      <c r="M19" s="37"/>
    </row>
    <row r="20" spans="2:13" s="11" customFormat="1" x14ac:dyDescent="0.25">
      <c r="B20" s="113" t="s">
        <v>150</v>
      </c>
      <c r="C20" s="114"/>
      <c r="D20" s="15" t="s">
        <v>19</v>
      </c>
      <c r="E20" s="75">
        <f t="shared" ref="E20:L20" si="1">SUM(E21:E23)</f>
        <v>1596503</v>
      </c>
      <c r="F20" s="75">
        <f t="shared" si="1"/>
        <v>1752232</v>
      </c>
      <c r="G20" s="75">
        <f t="shared" si="1"/>
        <v>1837232</v>
      </c>
      <c r="H20" s="75">
        <f t="shared" si="1"/>
        <v>0</v>
      </c>
      <c r="I20" s="54">
        <f t="shared" si="1"/>
        <v>1371583</v>
      </c>
      <c r="J20" s="54">
        <f t="shared" si="1"/>
        <v>1529685</v>
      </c>
      <c r="K20" s="54">
        <f t="shared" si="1"/>
        <v>1616835</v>
      </c>
      <c r="L20" s="54">
        <f t="shared" si="1"/>
        <v>0</v>
      </c>
      <c r="M20" s="37"/>
    </row>
    <row r="21" spans="2:13" ht="30" x14ac:dyDescent="0.25">
      <c r="B21" s="52"/>
      <c r="C21" s="50" t="s">
        <v>127</v>
      </c>
      <c r="D21" s="15" t="s">
        <v>20</v>
      </c>
      <c r="E21" s="54">
        <v>1351540</v>
      </c>
      <c r="F21" s="54">
        <v>1509411</v>
      </c>
      <c r="G21" s="54">
        <v>1596058</v>
      </c>
      <c r="H21" s="54"/>
      <c r="I21" s="54">
        <v>1351540</v>
      </c>
      <c r="J21" s="54">
        <v>1509411</v>
      </c>
      <c r="K21" s="54">
        <v>1596058</v>
      </c>
      <c r="L21" s="54"/>
    </row>
    <row r="22" spans="2:13" x14ac:dyDescent="0.25">
      <c r="B22" s="52"/>
      <c r="C22" s="50" t="s">
        <v>128</v>
      </c>
      <c r="D22" s="15" t="s">
        <v>21</v>
      </c>
      <c r="E22" s="54"/>
      <c r="F22" s="54"/>
      <c r="G22" s="54"/>
      <c r="H22" s="54"/>
      <c r="I22" s="54"/>
      <c r="J22" s="54"/>
      <c r="K22" s="54"/>
      <c r="L22" s="54"/>
    </row>
    <row r="23" spans="2:13" x14ac:dyDescent="0.25">
      <c r="B23" s="53"/>
      <c r="C23" s="50" t="s">
        <v>129</v>
      </c>
      <c r="D23" s="15" t="s">
        <v>22</v>
      </c>
      <c r="E23" s="54">
        <v>244963</v>
      </c>
      <c r="F23" s="54">
        <v>242821</v>
      </c>
      <c r="G23" s="54">
        <v>241174</v>
      </c>
      <c r="H23" s="54"/>
      <c r="I23" s="54">
        <v>20043</v>
      </c>
      <c r="J23" s="54">
        <v>20274</v>
      </c>
      <c r="K23" s="54">
        <v>20777</v>
      </c>
      <c r="L23" s="54"/>
    </row>
    <row r="24" spans="2:13" x14ac:dyDescent="0.25">
      <c r="B24" s="109" t="s">
        <v>130</v>
      </c>
      <c r="C24" s="110"/>
      <c r="D24" s="15" t="s">
        <v>23</v>
      </c>
      <c r="E24" s="54">
        <v>31176</v>
      </c>
      <c r="F24" s="54">
        <v>31162</v>
      </c>
      <c r="G24" s="54">
        <v>30217</v>
      </c>
      <c r="H24" s="54"/>
      <c r="I24" s="54"/>
      <c r="J24" s="54"/>
      <c r="K24" s="54"/>
      <c r="L24" s="54"/>
    </row>
    <row r="25" spans="2:13" x14ac:dyDescent="0.25">
      <c r="B25" s="109" t="s">
        <v>131</v>
      </c>
      <c r="C25" s="110"/>
      <c r="D25" s="15" t="s">
        <v>24</v>
      </c>
      <c r="E25" s="54">
        <v>863830</v>
      </c>
      <c r="F25" s="54">
        <v>853618</v>
      </c>
      <c r="G25" s="54">
        <v>890732</v>
      </c>
      <c r="H25" s="54"/>
      <c r="I25" s="54">
        <v>262039</v>
      </c>
      <c r="J25" s="54">
        <v>258576</v>
      </c>
      <c r="K25" s="54">
        <v>265904</v>
      </c>
      <c r="L25" s="54"/>
    </row>
    <row r="26" spans="2:13" x14ac:dyDescent="0.25">
      <c r="B26" s="55" t="s">
        <v>132</v>
      </c>
      <c r="C26" s="55"/>
      <c r="D26" s="15" t="s">
        <v>25</v>
      </c>
      <c r="E26" s="62"/>
      <c r="F26" s="62"/>
      <c r="G26" s="62"/>
      <c r="H26" s="62"/>
      <c r="I26" s="76">
        <f>I12+I15+I19+I20+I24+I25</f>
        <v>2758530</v>
      </c>
      <c r="J26" s="76">
        <f>J12+J15+J19+J20+J24+J25</f>
        <v>2940170</v>
      </c>
      <c r="K26" s="76">
        <f>K12+K15+K19+K20+K24+K25</f>
        <v>3070164</v>
      </c>
      <c r="L26" s="76">
        <f>L12+L15+L19+L20+L24+L25</f>
        <v>0</v>
      </c>
    </row>
    <row r="27" spans="2:13" x14ac:dyDescent="0.25">
      <c r="B27" s="20" t="s">
        <v>133</v>
      </c>
      <c r="C27" s="20"/>
      <c r="D27" s="43"/>
      <c r="E27" s="20"/>
      <c r="F27" s="20"/>
      <c r="G27" s="20"/>
      <c r="H27" s="20"/>
      <c r="I27" s="20"/>
    </row>
    <row r="28" spans="2:13" x14ac:dyDescent="0.25">
      <c r="B28" s="109" t="s">
        <v>134</v>
      </c>
      <c r="C28" s="110"/>
      <c r="D28" s="15" t="s">
        <v>26</v>
      </c>
      <c r="E28" s="54">
        <v>127031</v>
      </c>
      <c r="F28" s="54">
        <v>114124</v>
      </c>
      <c r="G28" s="54">
        <v>117421</v>
      </c>
      <c r="H28" s="54"/>
      <c r="I28" s="54">
        <v>3272</v>
      </c>
      <c r="J28" s="54">
        <v>3743</v>
      </c>
      <c r="K28" s="54">
        <v>4290</v>
      </c>
      <c r="L28" s="54"/>
    </row>
    <row r="29" spans="2:13" x14ac:dyDescent="0.25">
      <c r="B29" s="109" t="s">
        <v>135</v>
      </c>
      <c r="C29" s="110"/>
      <c r="D29" s="15" t="s">
        <v>27</v>
      </c>
      <c r="E29" s="54">
        <v>118444</v>
      </c>
      <c r="F29" s="54">
        <v>109120</v>
      </c>
      <c r="G29" s="54">
        <v>106297</v>
      </c>
      <c r="H29" s="54"/>
      <c r="I29" s="54">
        <v>65205</v>
      </c>
      <c r="J29" s="54">
        <v>60517</v>
      </c>
      <c r="K29" s="54">
        <v>59215</v>
      </c>
      <c r="L29" s="54"/>
    </row>
    <row r="30" spans="2:13" x14ac:dyDescent="0.25">
      <c r="B30" s="109" t="s">
        <v>136</v>
      </c>
      <c r="C30" s="110"/>
      <c r="D30" s="15" t="s">
        <v>28</v>
      </c>
      <c r="E30" s="54">
        <v>26055</v>
      </c>
      <c r="F30" s="54">
        <v>29469</v>
      </c>
      <c r="G30" s="54">
        <v>34771</v>
      </c>
      <c r="H30" s="54"/>
      <c r="I30" s="54">
        <v>26055</v>
      </c>
      <c r="J30" s="54">
        <v>29469</v>
      </c>
      <c r="K30" s="54">
        <v>34771</v>
      </c>
      <c r="L30" s="54"/>
    </row>
    <row r="31" spans="2:13" ht="45" customHeight="1" x14ac:dyDescent="0.25">
      <c r="B31" s="109" t="s">
        <v>137</v>
      </c>
      <c r="C31" s="110"/>
      <c r="D31" s="15" t="s">
        <v>110</v>
      </c>
      <c r="E31" s="62"/>
      <c r="F31" s="62"/>
      <c r="G31" s="62"/>
      <c r="H31" s="62"/>
      <c r="I31" s="46"/>
      <c r="J31" s="54"/>
      <c r="K31" s="54"/>
      <c r="L31" s="54"/>
    </row>
    <row r="32" spans="2:13" x14ac:dyDescent="0.25">
      <c r="B32" s="109" t="s">
        <v>138</v>
      </c>
      <c r="C32" s="110"/>
      <c r="D32" s="15" t="s">
        <v>111</v>
      </c>
      <c r="E32" s="62"/>
      <c r="F32" s="62"/>
      <c r="G32" s="62"/>
      <c r="H32" s="62"/>
      <c r="I32" s="46"/>
      <c r="J32" s="54"/>
      <c r="K32" s="54"/>
      <c r="L32" s="54"/>
    </row>
    <row r="33" spans="2:12" x14ac:dyDescent="0.25">
      <c r="B33" s="111" t="s">
        <v>139</v>
      </c>
      <c r="C33" s="112"/>
      <c r="D33" s="15" t="s">
        <v>68</v>
      </c>
      <c r="E33" s="76">
        <f>SUM(E28:E30)</f>
        <v>271530</v>
      </c>
      <c r="F33" s="76">
        <f>SUM(F28:F30)</f>
        <v>252713</v>
      </c>
      <c r="G33" s="76">
        <f>SUM(G28:G30)</f>
        <v>258489</v>
      </c>
      <c r="H33" s="76">
        <f>SUM(H28:H30)</f>
        <v>0</v>
      </c>
      <c r="I33" s="77">
        <f>SUM(I28:I30)-I31-I32</f>
        <v>94532</v>
      </c>
      <c r="J33" s="77">
        <f>SUM(J28:J30)-J31-J32</f>
        <v>93729</v>
      </c>
      <c r="K33" s="77">
        <f>SUM(K28:K30)-K31-K32</f>
        <v>98276</v>
      </c>
      <c r="L33" s="77">
        <f>SUM(L28:L30)-L31-L32</f>
        <v>0</v>
      </c>
    </row>
    <row r="34" spans="2:12" x14ac:dyDescent="0.25">
      <c r="B34" s="109" t="s">
        <v>140</v>
      </c>
      <c r="C34" s="110"/>
      <c r="D34" s="15" t="s">
        <v>141</v>
      </c>
      <c r="E34" s="78"/>
      <c r="F34" s="78"/>
      <c r="G34" s="78"/>
      <c r="H34" s="78"/>
      <c r="I34" s="78"/>
      <c r="J34" s="78"/>
      <c r="K34" s="78"/>
      <c r="L34" s="78"/>
    </row>
    <row r="35" spans="2:12" x14ac:dyDescent="0.25">
      <c r="B35" s="109" t="s">
        <v>142</v>
      </c>
      <c r="C35" s="110"/>
      <c r="D35" s="15" t="s">
        <v>143</v>
      </c>
      <c r="E35" s="78"/>
      <c r="F35" s="78"/>
      <c r="G35" s="78"/>
      <c r="H35" s="78"/>
      <c r="I35" s="78"/>
      <c r="J35" s="78"/>
      <c r="K35" s="78"/>
      <c r="L35" s="78"/>
    </row>
    <row r="36" spans="2:12" x14ac:dyDescent="0.25">
      <c r="B36" s="109" t="s">
        <v>144</v>
      </c>
      <c r="C36" s="110"/>
      <c r="D36" s="15" t="s">
        <v>145</v>
      </c>
      <c r="E36" s="78">
        <v>250359</v>
      </c>
      <c r="F36" s="78">
        <v>233692</v>
      </c>
      <c r="G36" s="78">
        <v>248704</v>
      </c>
      <c r="H36" s="78"/>
      <c r="I36" s="78">
        <v>93715</v>
      </c>
      <c r="J36" s="78">
        <v>93105</v>
      </c>
      <c r="K36" s="78">
        <v>97204</v>
      </c>
      <c r="L36" s="78"/>
    </row>
    <row r="37" spans="2:12" x14ac:dyDescent="0.25">
      <c r="B37" s="56" t="s">
        <v>146</v>
      </c>
      <c r="C37" s="57"/>
      <c r="D37" s="63" t="s">
        <v>29</v>
      </c>
      <c r="E37" s="62"/>
      <c r="F37" s="62"/>
      <c r="G37" s="62"/>
      <c r="H37" s="62"/>
      <c r="I37" s="79">
        <v>4048962</v>
      </c>
      <c r="J37" s="79">
        <v>4396341</v>
      </c>
      <c r="K37" s="79">
        <v>4461662</v>
      </c>
      <c r="L37" s="80"/>
    </row>
    <row r="38" spans="2:12" x14ac:dyDescent="0.25">
      <c r="B38" s="58" t="s">
        <v>147</v>
      </c>
      <c r="C38" s="59"/>
      <c r="D38" s="63" t="s">
        <v>30</v>
      </c>
      <c r="E38" s="62"/>
      <c r="F38" s="62"/>
      <c r="G38" s="62"/>
      <c r="H38" s="62"/>
      <c r="I38" s="81">
        <v>2664815</v>
      </c>
      <c r="J38" s="81">
        <v>2867899</v>
      </c>
      <c r="K38" s="81">
        <v>2993793</v>
      </c>
      <c r="L38" s="82"/>
    </row>
    <row r="39" spans="2:12" x14ac:dyDescent="0.25">
      <c r="B39" s="60" t="s">
        <v>148</v>
      </c>
      <c r="C39" s="61"/>
      <c r="D39" s="63" t="s">
        <v>31</v>
      </c>
      <c r="E39" s="62"/>
      <c r="F39" s="62"/>
      <c r="G39" s="62"/>
      <c r="H39" s="62"/>
      <c r="I39" s="64">
        <v>1.5338000000000001</v>
      </c>
      <c r="J39" s="64">
        <v>1.5370999999999999</v>
      </c>
      <c r="K39" s="64">
        <v>1.4916</v>
      </c>
      <c r="L39" s="65"/>
    </row>
    <row r="41" spans="2:12" ht="150.75" customHeight="1" x14ac:dyDescent="0.25">
      <c r="B41" s="87" t="s">
        <v>155</v>
      </c>
      <c r="C41" s="88"/>
      <c r="D41" s="88"/>
      <c r="E41" s="88"/>
      <c r="F41" s="88"/>
      <c r="G41" s="88"/>
      <c r="H41" s="88"/>
      <c r="I41" s="88"/>
      <c r="J41" s="88"/>
      <c r="K41" s="88"/>
      <c r="L41" s="89"/>
    </row>
    <row r="43" spans="2:12" ht="44.25" customHeight="1" x14ac:dyDescent="0.25">
      <c r="E43" s="108"/>
      <c r="F43" s="108"/>
      <c r="G43" s="108"/>
      <c r="H43" s="108"/>
      <c r="I43" s="108"/>
    </row>
  </sheetData>
  <mergeCells count="23">
    <mergeCell ref="B20:C20"/>
    <mergeCell ref="B2:L2"/>
    <mergeCell ref="B4:D4"/>
    <mergeCell ref="E4:H4"/>
    <mergeCell ref="I4:L4"/>
    <mergeCell ref="B5:D5"/>
    <mergeCell ref="B6:D6"/>
    <mergeCell ref="B7:C7"/>
    <mergeCell ref="B15:C15"/>
    <mergeCell ref="B19:C19"/>
    <mergeCell ref="B41:L41"/>
    <mergeCell ref="E43:I43"/>
    <mergeCell ref="B36:C36"/>
    <mergeCell ref="B24:C24"/>
    <mergeCell ref="B25:C25"/>
    <mergeCell ref="B28:C28"/>
    <mergeCell ref="B29:C29"/>
    <mergeCell ref="B30:C30"/>
    <mergeCell ref="B31:C31"/>
    <mergeCell ref="B32:C32"/>
    <mergeCell ref="B33:C33"/>
    <mergeCell ref="B34:C34"/>
    <mergeCell ref="B35:C35"/>
  </mergeCells>
  <pageMargins left="0.7" right="0.7" top="0.75" bottom="0.75" header="0.3" footer="0.3"/>
  <pageSetup paperSize="9" orientation="landscape" r:id="rId1"/>
  <ignoredErrors>
    <ignoredError sqref="D10:D39"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KM1</vt:lpstr>
      <vt:lpstr>OV1</vt:lpstr>
      <vt:lpstr>CR8</vt:lpstr>
      <vt:lpstr>LIQ1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SMETS Birgit</dc:creator>
  <cp:lastModifiedBy>SMETS Birgit</cp:lastModifiedBy>
  <dcterms:created xsi:type="dcterms:W3CDTF">2017-12-04T08:32:26Z</dcterms:created>
  <dcterms:modified xsi:type="dcterms:W3CDTF">2018-06-08T09:57:36Z</dcterms:modified>
</cp:coreProperties>
</file>