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F:\Basel2\Transversal Risks\Reports\Disclosure\2019\201903\Final\"/>
    </mc:Choice>
  </mc:AlternateContent>
  <xr:revisionPtr revIDLastSave="0" documentId="13_ncr:1_{F5DFD36E-1B3A-40AE-8495-F5E038BA2148}" xr6:coauthVersionLast="41" xr6:coauthVersionMax="41" xr10:uidLastSave="{00000000-0000-0000-0000-000000000000}"/>
  <bookViews>
    <workbookView xWindow="-120" yWindow="-120" windowWidth="29040" windowHeight="15840" activeTab="3" xr2:uid="{00000000-000D-0000-FFFF-FFFF00000000}"/>
  </bookViews>
  <sheets>
    <sheet name="KM1" sheetId="8" r:id="rId1"/>
    <sheet name="OV1" sheetId="9" r:id="rId2"/>
    <sheet name="CR8" sheetId="25" r:id="rId3"/>
    <sheet name="LIQ1" sheetId="40" r:id="rId4"/>
  </sheets>
  <definedNames>
    <definedName name="a003bc66be10c4bb0bbc9dfaff93c7c54_r1_c1" localSheetId="1" hidden="1">'OV1'!$B$4</definedName>
    <definedName name="a319784920b06434cb882a09b2bb4e878_r1_c1" localSheetId="3" hidden="1">'LIQ1'!$B$4</definedName>
    <definedName name="a319784920b06434cb882a09b2bb4e878_r3_c11" localSheetId="3" hidden="1">'LIQ1'!$L$6</definedName>
    <definedName name="a35bb61a785594b32911d1a17da7ef086_r1_c1" localSheetId="3" hidden="1">'LIQ1'!$B$41</definedName>
    <definedName name="a412705d683284082afb6ab911b7545e7_r1_c1" localSheetId="2" hidden="1">'CR8'!$B$18</definedName>
    <definedName name="a67fc8c3eb79e4f00a7a1229df802ef17_r1_c1" localSheetId="2" hidden="1">'CR8'!$B$4</definedName>
    <definedName name="a859ffae6cf3f4f9dac3a6cb756fc7be1_r1_c1" localSheetId="2" hidden="1">'CR8'!$D$8</definedName>
    <definedName name="a859ffae6cf3f4f9dac3a6cb756fc7be1_r9_c2" localSheetId="2" hidden="1">'CR8'!$E$16</definedName>
    <definedName name="a9d4f437d49e84202832c1f25f7c488ba_r1_c1" localSheetId="0" hidden="1">'KM1'!$B$4</definedName>
    <definedName name="aae8c8aae022e4d3191b8a0e720c80801_r1_c1" localSheetId="1" hidden="1">'OV1'!$B$39</definedName>
    <definedName name="abbc1d5eaa2604dc9b8aad77d95cd400c_r1_c1" localSheetId="1" hidden="1">'OV1'!$D$8</definedName>
    <definedName name="abbc1d5eaa2604dc9b8aad77d95cd400c_r29_c3" localSheetId="1" hidden="1">'OV1'!$F$36</definedName>
    <definedName name="ad49f38748a754a8898f13ec433c80495_r1_c1" localSheetId="0" hidden="1">'KM1'!$D$8</definedName>
    <definedName name="ad49f38748a754a8898f13ec433c80495_r39_c5" localSheetId="0" hidden="1">'KM1'!$H$46</definedName>
    <definedName name="adf9557e151924e129cdbf4d0f79472c1_r1_c1" localSheetId="3" hidden="1">'LIQ1'!$E$10</definedName>
    <definedName name="adf9557e151924e129cdbf4d0f79472c1_r30_c8" localSheetId="3" hidden="1">'LIQ1'!$L$39</definedName>
    <definedName name="ae5ed2e0d192c4fc180746105c53f5c93_r1_c1" localSheetId="0" hidden="1">'KM1'!$B$48</definedName>
    <definedName name="AreValuesChangedAfterValidation">"Yes"</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25" l="1"/>
  <c r="E8" i="25" l="1"/>
  <c r="E5" i="9" l="1"/>
  <c r="E4" i="8"/>
  <c r="F4" i="8" s="1"/>
  <c r="G4" i="8" s="1"/>
  <c r="H4" i="8" s="1"/>
  <c r="L26" i="40" l="1"/>
  <c r="K26" i="40"/>
  <c r="J26" i="40"/>
  <c r="I5" i="40"/>
  <c r="F5" i="40"/>
  <c r="J5" i="40" s="1"/>
  <c r="D16" i="25"/>
  <c r="E16" i="25" s="1"/>
  <c r="E15" i="25"/>
  <c r="E14" i="25"/>
  <c r="E13" i="25"/>
  <c r="E12" i="25"/>
  <c r="E11" i="25"/>
  <c r="E10" i="25"/>
  <c r="E9" i="25"/>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D46" i="8"/>
  <c r="H41" i="8"/>
  <c r="G41" i="8"/>
  <c r="F41" i="8"/>
  <c r="E41" i="8"/>
  <c r="D41" i="8"/>
  <c r="H35" i="8"/>
  <c r="G35" i="8"/>
  <c r="F35" i="8"/>
  <c r="E35" i="8"/>
  <c r="H30" i="8"/>
  <c r="G30" i="8"/>
  <c r="F30" i="8"/>
  <c r="E30" i="8"/>
  <c r="H23" i="8"/>
  <c r="G23" i="8"/>
  <c r="F23" i="8"/>
  <c r="E23" i="8"/>
  <c r="H21" i="8"/>
  <c r="G21" i="8"/>
  <c r="F21" i="8"/>
  <c r="E21" i="8"/>
  <c r="H19" i="8"/>
  <c r="G19" i="8"/>
  <c r="F19" i="8"/>
  <c r="E19" i="8"/>
  <c r="D35" i="8"/>
  <c r="E31" i="8" l="1"/>
  <c r="G31" i="8"/>
  <c r="H31" i="8"/>
  <c r="F31" i="8"/>
  <c r="I26" i="40"/>
  <c r="D36" i="9"/>
  <c r="F36" i="9" s="1"/>
  <c r="D19" i="8"/>
  <c r="D30" i="8"/>
  <c r="E36" i="9"/>
  <c r="G5" i="40"/>
  <c r="H5" i="40" s="1"/>
  <c r="L5" i="40" s="1"/>
  <c r="F8" i="9"/>
  <c r="D23" i="8" l="1"/>
  <c r="K5" i="40"/>
  <c r="D31" i="8"/>
  <c r="D21" i="8" l="1"/>
</calcChain>
</file>

<file path=xl/sharedStrings.xml><?xml version="1.0" encoding="utf-8"?>
<sst xmlns="http://schemas.openxmlformats.org/spreadsheetml/2006/main" count="239" uniqueCount="168">
  <si>
    <t>in '000 EUR</t>
  </si>
  <si>
    <t>Code</t>
  </si>
  <si>
    <t>c</t>
  </si>
  <si>
    <t>d</t>
  </si>
  <si>
    <t>e</t>
  </si>
  <si>
    <t>f</t>
  </si>
  <si>
    <t>g</t>
  </si>
  <si>
    <t>Total</t>
  </si>
  <si>
    <t>a</t>
  </si>
  <si>
    <t>b</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</si>
  <si>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</si>
  <si>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</si>
  <si>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</si>
  <si>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</si>
  <si>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</si>
  <si>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</si>
  <si>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</si>
  <si>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</si>
  <si>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</si>
  <si>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</si>
  <si>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</si>
  <si>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</si>
  <si>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</si>
  <si>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</si>
  <si>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</si>
  <si>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</si>
  <si>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</si>
  <si>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</si>
  <si>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</si>
  <si>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</si>
  <si>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</si>
  <si>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</si>
  <si>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</si>
  <si>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</si>
  <si>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</si>
  <si>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</si>
  <si>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</si>
  <si>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</si>
  <si>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</si>
  <si>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</si>
  <si>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</si>
  <si>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</si>
  <si>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</si>
  <si>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</si>
  <si>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</si>
  <si>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</si>
  <si>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</si>
  <si>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</si>
  <si>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</si>
  <si>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</si>
  <si>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</si>
  <si>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</si>
  <si>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</si>
  <si>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</si>
  <si>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</si>
  <si>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</si>
  <si>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</si>
  <si>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</si>
  <si>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</si>
  <si>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</si>
  <si>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</si>
  <si>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</si>
  <si>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</si>
  <si>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</si>
  <si>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</si>
  <si>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</si>
  <si>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</si>
  <si>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</si>
  <si>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</si>
  <si>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</si>
  <si>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</si>
  <si>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</si>
  <si>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</si>
  <si>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</si>
  <si>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</si>
  <si>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</si>
  <si>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</si>
  <si>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</si>
  <si>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</si>
  <si>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</si>
  <si>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</si>
  <si>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</si>
  <si>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</si>
  <si>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</si>
  <si>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</si>
  <si>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</si>
  <si>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</si>
  <si>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</si>
  <si>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</si>
  <si>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</si>
  <si>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</si>
  <si>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</si>
  <si>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</si>
  <si>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</si>
  <si>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</si>
  <si>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</si>
  <si>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</si>
  <si>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</si>
  <si>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</si>
  <si>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</si>
  <si>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</si>
  <si>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</si>
  <si>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</si>
  <si>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</si>
  <si>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</si>
  <si>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</si>
  <si>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</si>
  <si>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</si>
  <si>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</si>
  <si>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h</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</si>
  <si>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</si>
  <si>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</si>
  <si>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</si>
  <si>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</si>
  <si>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</si>
  <si>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</si>
  <si>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</si>
  <si>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</si>
  <si>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</si>
  <si>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</si>
  <si>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</si>
  <si>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</si>
  <si>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</si>
  <si>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</si>
  <si>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</si>
  <si>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</si>
  <si>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</si>
  <si>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</si>
  <si>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</si>
  <si>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</si>
  <si>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</si>
  <si>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</si>
  <si>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</si>
  <si>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</si>
  <si>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</si>
  <si>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</si>
  <si>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</si>
  <si>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</si>
  <si>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</si>
  <si>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</si>
  <si>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</si>
  <si>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</si>
  <si>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</si>
  <si>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</si>
  <si>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</si>
  <si>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</si>
  <si>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</si>
  <si>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</si>
  <si>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</si>
  <si>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</si>
  <si>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</si>
  <si>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</si>
  <si>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</si>
  <si>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</si>
  <si>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</si>
  <si>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</si>
  <si>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</si>
  <si>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</si>
  <si>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</si>
  <si>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</si>
  <si>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</si>
  <si>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r>
      <t>Additional requirements</t>
    </r>
    <r>
      <rPr>
        <strike/>
        <sz val="11"/>
        <color rgb="FF00008F"/>
        <rFont val="Calibri"/>
        <family val="2"/>
        <scheme val="minor"/>
      </rPr>
      <t xml:space="preserve"> </t>
    </r>
  </si>
  <si>
    <t>Consolidated</t>
  </si>
  <si>
    <t>RWA increases mainly due to the important production of retail loans. This is also reflected in the increase of the Leverage ratio.
Liquidity ratios are well above requirements.</t>
  </si>
  <si>
    <t>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RWA go up mainly due to an increase in the retail portfolio.</t>
  </si>
  <si>
    <t>The LCR of ABB sits confortably above the minimum required 100% and and improved as a result mainly of a reduction of the impact of downgrade triggers. 
The liquidity buffer is made up of central bank cash deposits and bonds. The bonds consist solely of Level 1 LCR eligible assets, of which the bulk has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</si>
  <si>
    <t>Due to an important production of Retail loans, Q1 2019 shows  RWA increase of which the quality remains quite stable. Due to the increasing quality of the portfolio, the increase of RWA is very limited.
Note that the figures in this table exclude the macro-prudential add-ons.</t>
  </si>
  <si>
    <t>in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</si>
</sst>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b/>
      <sz val="18"/>
      <color rgb="FF00008F"/>
      <name val="Calibri"/>
      <family val="2"/>
      <scheme val="minor"/>
    </font>
    <font>
      <sz val="11"/>
      <color theme="0"/>
      <name val="Calibri"/>
      <family val="2"/>
    </font>
    <font>
      <b/>
      <sz val="12"/>
      <color rgb="FF0070C0"/>
      <name val="Calibri"/>
      <family val="2"/>
      <scheme val="minor"/>
    </font>
    <font>
      <b/>
      <sz val="10"/>
      <color rgb="FF00008F"/>
      <name val="Calibri"/>
      <family val="2"/>
      <scheme val="minor"/>
    </font>
    <font>
      <strike/>
      <sz val="11"/>
      <color rgb="FF00008F"/>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39">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theme="0"/>
      </right>
      <top style="thin">
        <color theme="0"/>
      </top>
      <bottom style="thin">
        <color rgb="FF00008F"/>
      </bottom>
      <diagonal/>
    </border>
    <border>
      <left style="thin">
        <color theme="0"/>
      </left>
      <right/>
      <top style="thin">
        <color rgb="FF00008F"/>
      </top>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0" fillId="3" borderId="8" xfId="0" applyFont="1" applyFill="1" applyBorder="1" applyAlignment="1">
      <alignment horizontal="center" vertical="center"/>
    </xf>
    <xf numFmtId="0" fontId="12" fillId="3" borderId="8" xfId="0" applyFont="1" applyFill="1" applyBorder="1" applyAlignment="1">
      <alignment horizontal="center" vertical="top"/>
    </xf>
    <xf numFmtId="49" fontId="2" fillId="2" borderId="19"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7" fillId="0" borderId="0" xfId="0" applyFont="1" applyBorder="1" applyAlignment="1">
      <alignment vertical="center" wrapText="1"/>
    </xf>
    <xf numFmtId="0" fontId="5" fillId="0" borderId="0" xfId="0" applyFont="1" applyFill="1" applyBorder="1" applyAlignment="1">
      <alignment vertical="center" wrapText="1"/>
    </xf>
    <xf numFmtId="0" fontId="6" fillId="3" borderId="8" xfId="0" applyFont="1" applyFill="1" applyBorder="1" applyAlignment="1">
      <alignment horizontal="center" vertical="center"/>
    </xf>
    <xf numFmtId="0" fontId="7" fillId="0" borderId="8" xfId="0" applyNumberFormat="1" applyFont="1" applyFill="1" applyBorder="1" applyAlignment="1">
      <alignment horizontal="left" vertical="center" wrapText="1" indent="1"/>
    </xf>
    <xf numFmtId="38" fontId="7" fillId="0" borderId="8" xfId="0" applyNumberFormat="1" applyFont="1" applyBorder="1" applyAlignment="1">
      <alignment horizontal="right" wrapText="1" indent="1"/>
    </xf>
    <xf numFmtId="38" fontId="4" fillId="2" borderId="12" xfId="0" applyNumberFormat="1" applyFont="1" applyFill="1" applyBorder="1" applyAlignment="1">
      <alignment horizontal="right" wrapText="1" indent="1"/>
    </xf>
    <xf numFmtId="38" fontId="4" fillId="2" borderId="13" xfId="0" applyNumberFormat="1" applyFont="1" applyFill="1" applyBorder="1" applyAlignment="1">
      <alignment horizontal="right" wrapText="1" indent="1"/>
    </xf>
    <xf numFmtId="0" fontId="6" fillId="0" borderId="26" xfId="0" applyFont="1" applyFill="1" applyBorder="1" applyAlignment="1"/>
    <xf numFmtId="38" fontId="7" fillId="4" borderId="8" xfId="0" applyNumberFormat="1" applyFont="1" applyFill="1" applyBorder="1" applyAlignment="1">
      <alignment horizontal="right" wrapText="1" indent="1"/>
    </xf>
    <xf numFmtId="0" fontId="11" fillId="0" borderId="8" xfId="0" applyFont="1" applyBorder="1" applyAlignment="1">
      <alignment horizontal="left" vertical="top" wrapText="1" indent="1"/>
    </xf>
    <xf numFmtId="0" fontId="7" fillId="0" borderId="8" xfId="0" applyNumberFormat="1" applyFont="1" applyFill="1" applyBorder="1" applyAlignment="1">
      <alignment horizontal="left" vertical="center" indent="3"/>
    </xf>
    <xf numFmtId="0" fontId="6" fillId="3" borderId="9" xfId="0" applyFont="1" applyFill="1" applyBorder="1" applyAlignment="1">
      <alignment vertical="center"/>
    </xf>
    <xf numFmtId="0" fontId="6" fillId="3" borderId="37" xfId="0"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0" fontId="7" fillId="4" borderId="8" xfId="0" applyNumberFormat="1" applyFont="1" applyFill="1" applyBorder="1" applyAlignment="1">
      <alignment horizontal="left" vertical="center" indent="1"/>
    </xf>
    <xf numFmtId="38" fontId="4" fillId="2" borderId="16" xfId="0" applyNumberFormat="1" applyFont="1" applyFill="1" applyBorder="1" applyAlignment="1">
      <alignment horizontal="right" wrapText="1" indent="1"/>
    </xf>
    <xf numFmtId="0" fontId="4" fillId="2" borderId="12" xfId="0" applyNumberFormat="1" applyFont="1" applyFill="1" applyBorder="1" applyAlignment="1">
      <alignment horizontal="left" vertical="center" indent="1"/>
    </xf>
    <xf numFmtId="0" fontId="4" fillId="2" borderId="16" xfId="0" applyNumberFormat="1" applyFont="1" applyFill="1" applyBorder="1" applyAlignment="1">
      <alignment horizontal="left" vertical="center" wrapText="1" indent="1"/>
    </xf>
    <xf numFmtId="38" fontId="14" fillId="2" borderId="12" xfId="0" applyNumberFormat="1" applyFont="1" applyFill="1" applyBorder="1" applyAlignment="1">
      <alignment horizontal="right" wrapText="1" indent="1"/>
    </xf>
    <xf numFmtId="38" fontId="14" fillId="2" borderId="13" xfId="0" applyNumberFormat="1" applyFont="1" applyFill="1" applyBorder="1" applyAlignment="1">
      <alignment horizontal="right" wrapText="1" indent="1"/>
    </xf>
    <xf numFmtId="38" fontId="11" fillId="0" borderId="8" xfId="0" applyNumberFormat="1" applyFont="1" applyBorder="1" applyAlignment="1">
      <alignment horizontal="right" wrapText="1" indent="1"/>
    </xf>
    <xf numFmtId="38" fontId="11" fillId="0" borderId="26" xfId="0" applyNumberFormat="1" applyFont="1" applyFill="1" applyBorder="1" applyAlignment="1">
      <alignment horizontal="right" indent="1"/>
    </xf>
    <xf numFmtId="38" fontId="11" fillId="4" borderId="8" xfId="0" applyNumberFormat="1" applyFont="1" applyFill="1" applyBorder="1" applyAlignment="1">
      <alignment horizontal="right" wrapText="1" indent="1"/>
    </xf>
    <xf numFmtId="0" fontId="0" fillId="0" borderId="0" xfId="0" applyFont="1"/>
    <xf numFmtId="0" fontId="0" fillId="5" borderId="0" xfId="0" applyFont="1" applyFill="1"/>
    <xf numFmtId="0" fontId="15" fillId="5" borderId="0" xfId="0" applyFont="1" applyFill="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6" fillId="3" borderId="8" xfId="0" applyFont="1" applyFill="1" applyBorder="1" applyAlignment="1">
      <alignment horizontal="center" vertical="center"/>
    </xf>
    <xf numFmtId="38" fontId="7" fillId="0" borderId="26" xfId="0" applyNumberFormat="1" applyFont="1" applyFill="1" applyBorder="1" applyAlignment="1">
      <alignment horizontal="right" indent="1"/>
    </xf>
    <xf numFmtId="0" fontId="7" fillId="0" borderId="8" xfId="0" applyFont="1" applyFill="1" applyBorder="1" applyAlignment="1">
      <alignment horizontal="left" vertical="center" indent="1"/>
    </xf>
    <xf numFmtId="0" fontId="6" fillId="0" borderId="8" xfId="0" applyFont="1" applyFill="1" applyBorder="1" applyAlignment="1">
      <alignment vertical="center"/>
    </xf>
    <xf numFmtId="38" fontId="7" fillId="0" borderId="8"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1" xfId="0" applyFont="1" applyFill="1" applyBorder="1" applyAlignment="1">
      <alignment horizontal="left" vertical="center"/>
    </xf>
    <xf numFmtId="0" fontId="0" fillId="5" borderId="27" xfId="0" applyFont="1" applyFill="1" applyBorder="1"/>
    <xf numFmtId="0" fontId="7" fillId="5" borderId="8" xfId="0" applyFont="1" applyFill="1" applyBorder="1" applyAlignment="1">
      <alignment horizontal="left" vertical="center" wrapText="1" indent="1"/>
    </xf>
    <xf numFmtId="38" fontId="7" fillId="7" borderId="8" xfId="0" applyNumberFormat="1" applyFont="1" applyFill="1" applyBorder="1" applyAlignment="1">
      <alignment horizontal="right" vertical="top" indent="1"/>
    </xf>
    <xf numFmtId="0" fontId="0" fillId="5" borderId="28" xfId="0" applyFont="1" applyFill="1" applyBorder="1"/>
    <xf numFmtId="38" fontId="7" fillId="0" borderId="8" xfId="0" quotePrefix="1" applyNumberFormat="1" applyFont="1" applyFill="1" applyBorder="1" applyAlignment="1">
      <alignment horizontal="right" vertical="top" indent="1"/>
    </xf>
    <xf numFmtId="0" fontId="0" fillId="5" borderId="27" xfId="0" applyFont="1" applyFill="1" applyBorder="1" applyAlignment="1">
      <alignment horizontal="left" indent="1"/>
    </xf>
    <xf numFmtId="0" fontId="0" fillId="5" borderId="28" xfId="0" applyFont="1" applyFill="1" applyBorder="1" applyAlignment="1">
      <alignment horizontal="left" indent="1"/>
    </xf>
    <xf numFmtId="38" fontId="7" fillId="0" borderId="8" xfId="0" applyNumberFormat="1" applyFont="1" applyFill="1" applyBorder="1" applyAlignment="1">
      <alignment horizontal="right" vertical="top" wrapText="1" indent="1"/>
    </xf>
    <xf numFmtId="0" fontId="7" fillId="3" borderId="8" xfId="0" applyFont="1" applyFill="1" applyBorder="1" applyAlignment="1">
      <alignment horizontal="left" vertical="center" indent="1"/>
    </xf>
    <xf numFmtId="38" fontId="7" fillId="3" borderId="8" xfId="0" quotePrefix="1" applyNumberFormat="1" applyFont="1" applyFill="1" applyBorder="1" applyAlignment="1">
      <alignment horizontal="right" vertical="top" indent="1"/>
    </xf>
    <xf numFmtId="38" fontId="7" fillId="3" borderId="8" xfId="0" applyNumberFormat="1" applyFont="1" applyFill="1" applyBorder="1" applyAlignment="1">
      <alignment horizontal="right" vertical="top" indent="1"/>
    </xf>
    <xf numFmtId="38" fontId="7" fillId="0" borderId="8" xfId="0" applyNumberFormat="1" applyFont="1" applyBorder="1" applyAlignment="1">
      <alignment horizontal="right" vertical="top" indent="1"/>
    </xf>
    <xf numFmtId="0" fontId="4" fillId="2" borderId="17" xfId="0" applyFont="1" applyFill="1" applyBorder="1" applyAlignment="1">
      <alignment horizontal="left" vertical="center" indent="1"/>
    </xf>
    <xf numFmtId="0" fontId="4" fillId="2" borderId="25" xfId="0" applyFont="1" applyFill="1" applyBorder="1" applyAlignment="1">
      <alignment horizontal="left" vertical="center" indent="1"/>
    </xf>
    <xf numFmtId="38" fontId="4" fillId="2" borderId="18" xfId="0" applyNumberFormat="1" applyFont="1" applyFill="1" applyBorder="1" applyAlignment="1">
      <alignment horizontal="right" vertical="center" indent="1"/>
    </xf>
    <xf numFmtId="38" fontId="4" fillId="2" borderId="19" xfId="0" applyNumberFormat="1" applyFont="1" applyFill="1" applyBorder="1" applyAlignment="1">
      <alignment horizontal="right" vertical="center" indent="1"/>
    </xf>
    <xf numFmtId="0" fontId="4" fillId="2" borderId="33" xfId="0" applyFont="1" applyFill="1" applyBorder="1" applyAlignment="1">
      <alignment horizontal="left" vertical="center" indent="1"/>
    </xf>
    <xf numFmtId="0" fontId="4" fillId="2" borderId="36" xfId="0" applyFont="1" applyFill="1" applyBorder="1" applyAlignment="1">
      <alignment horizontal="left" vertical="center" indent="1"/>
    </xf>
    <xf numFmtId="38" fontId="4" fillId="2" borderId="34" xfId="0" applyNumberFormat="1" applyFont="1" applyFill="1" applyBorder="1" applyAlignment="1">
      <alignment horizontal="right" vertical="center" indent="1"/>
    </xf>
    <xf numFmtId="38" fontId="4" fillId="2" borderId="35" xfId="0" applyNumberFormat="1" applyFont="1" applyFill="1" applyBorder="1" applyAlignment="1">
      <alignment horizontal="right" vertical="center" indent="1"/>
    </xf>
    <xf numFmtId="0" fontId="4" fillId="2" borderId="20" xfId="0" applyFont="1" applyFill="1" applyBorder="1" applyAlignment="1">
      <alignment horizontal="left" vertical="center" indent="1"/>
    </xf>
    <xf numFmtId="0" fontId="4" fillId="2" borderId="31" xfId="0" applyFont="1" applyFill="1" applyBorder="1" applyAlignment="1">
      <alignment horizontal="left" vertical="center" indent="1"/>
    </xf>
    <xf numFmtId="38" fontId="7" fillId="6" borderId="8" xfId="0" applyNumberFormat="1" applyFont="1" applyFill="1" applyBorder="1" applyAlignment="1">
      <alignment horizontal="right" vertical="center" indent="1"/>
    </xf>
    <xf numFmtId="0" fontId="6" fillId="3" borderId="8" xfId="0" quotePrefix="1" applyFont="1" applyFill="1" applyBorder="1" applyAlignment="1">
      <alignment horizontal="center" vertical="center"/>
    </xf>
    <xf numFmtId="10" fontId="4" fillId="2" borderId="6" xfId="0" applyNumberFormat="1" applyFont="1" applyFill="1" applyBorder="1" applyAlignment="1">
      <alignment horizontal="right" vertical="center" indent="1"/>
    </xf>
    <xf numFmtId="10" fontId="4" fillId="2" borderId="7" xfId="0" applyNumberFormat="1" applyFont="1" applyFill="1" applyBorder="1" applyAlignment="1">
      <alignment horizontal="right" vertical="center" indent="1"/>
    </xf>
    <xf numFmtId="10" fontId="7" fillId="0" borderId="8" xfId="0" applyNumberFormat="1" applyFont="1" applyBorder="1" applyAlignment="1">
      <alignment horizontal="right" wrapText="1" indent="1"/>
    </xf>
    <xf numFmtId="10" fontId="7" fillId="0" borderId="8" xfId="1" applyNumberFormat="1" applyFont="1" applyBorder="1" applyAlignment="1">
      <alignment horizontal="right" wrapText="1" indent="1"/>
    </xf>
    <xf numFmtId="14" fontId="2" fillId="2" borderId="34" xfId="0" applyNumberFormat="1" applyFont="1" applyFill="1" applyBorder="1" applyAlignment="1">
      <alignment horizontal="center" vertical="center"/>
    </xf>
    <xf numFmtId="14" fontId="2" fillId="2" borderId="35" xfId="0" applyNumberFormat="1" applyFont="1" applyFill="1" applyBorder="1" applyAlignment="1">
      <alignment horizontal="center" vertical="center"/>
    </xf>
    <xf numFmtId="14" fontId="9" fillId="2" borderId="12" xfId="0" applyNumberFormat="1" applyFont="1" applyFill="1" applyBorder="1" applyAlignment="1">
      <alignment horizontal="center" vertical="center"/>
    </xf>
    <xf numFmtId="14" fontId="9" fillId="2" borderId="13" xfId="0" applyNumberFormat="1" applyFont="1" applyFill="1" applyBorder="1" applyAlignment="1">
      <alignment horizontal="center" vertical="center"/>
    </xf>
    <xf numFmtId="14" fontId="9" fillId="2" borderId="6" xfId="0" applyNumberFormat="1" applyFont="1" applyFill="1" applyBorder="1" applyAlignment="1">
      <alignment horizontal="center" vertical="center"/>
    </xf>
    <xf numFmtId="14" fontId="9" fillId="2" borderId="7"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2" borderId="3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49" fontId="2" fillId="2" borderId="30" xfId="0" applyNumberFormat="1" applyFont="1" applyFill="1" applyBorder="1" applyAlignment="1">
      <alignment horizontal="center" vertical="center" wrapText="1"/>
    </xf>
    <xf numFmtId="0" fontId="7" fillId="0" borderId="22" xfId="0" applyFont="1" applyBorder="1" applyAlignment="1">
      <alignment horizontal="left" vertical="center" wrapText="1" indent="1"/>
    </xf>
    <xf numFmtId="0" fontId="7" fillId="0" borderId="23"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17" xfId="0" applyFont="1" applyFill="1" applyBorder="1" applyAlignment="1">
      <alignment vertical="center"/>
    </xf>
    <xf numFmtId="0" fontId="2" fillId="2" borderId="25" xfId="0" applyFont="1" applyFill="1" applyBorder="1" applyAlignment="1">
      <alignment vertical="center"/>
    </xf>
    <xf numFmtId="0" fontId="2" fillId="2" borderId="18"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31" xfId="0" applyFont="1" applyFill="1" applyBorder="1" applyAlignment="1">
      <alignment vertical="center"/>
    </xf>
    <xf numFmtId="0" fontId="2" fillId="2" borderId="6" xfId="0" applyFont="1" applyFill="1" applyBorder="1" applyAlignment="1">
      <alignment vertical="center"/>
    </xf>
    <xf numFmtId="0" fontId="6" fillId="3" borderId="8" xfId="0" applyFont="1" applyFill="1" applyBorder="1" applyAlignment="1">
      <alignment horizontal="left" vertical="center" wrapText="1"/>
    </xf>
    <xf numFmtId="0" fontId="7" fillId="5" borderId="9" xfId="0" applyFont="1" applyFill="1" applyBorder="1" applyAlignment="1">
      <alignment horizontal="left" vertical="center" wrapText="1" indent="1"/>
    </xf>
    <xf numFmtId="0" fontId="0" fillId="0" borderId="0" xfId="0" applyFont="1" applyAlignment="1">
      <alignment horizontal="left" vertical="top" wrapText="1"/>
    </xf>
    <xf numFmtId="0" fontId="7" fillId="0" borderId="9"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7" fillId="3" borderId="11"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zoomScale="80" zoomScaleNormal="80" workbookViewId="0">
      <pane xSplit="3" ySplit="6" topLeftCell="D22" activePane="bottomRight" state="frozen"/>
      <selection pane="topRight" activeCell="D1" sqref="D1"/>
      <selection pane="bottomLeft" activeCell="A7" sqref="A7"/>
      <selection pane="bottomRight" activeCell="B48" sqref="B48:H48"/>
    </sheetView>
  </sheetViews>
  <sheetFormatPr defaultColWidth="9.140625" defaultRowHeight="12.75" x14ac:dyDescent="0.2"/>
  <cols>
    <col min="1" max="1" width="0.85546875" style="4" customWidth="1"/>
    <col min="2" max="2" width="65" style="5" customWidth="1"/>
    <col min="3" max="3" width="7.140625" style="4" customWidth="1"/>
    <col min="4" max="8" width="19.5703125" style="4" customWidth="1"/>
    <col min="9" max="16384" width="9.140625" style="4"/>
  </cols>
  <sheetData>
    <row r="1" spans="2:8" ht="5.0999999999999996" customHeight="1" x14ac:dyDescent="0.2"/>
    <row r="2" spans="2:8" ht="25.5" customHeight="1" x14ac:dyDescent="0.2">
      <c r="B2" s="83" t="s">
        <v>38</v>
      </c>
      <c r="C2" s="83"/>
      <c r="D2" s="83"/>
      <c r="E2" s="83"/>
      <c r="F2" s="83"/>
      <c r="G2" s="83"/>
      <c r="H2" s="83"/>
    </row>
    <row r="3" spans="2:8" ht="5.0999999999999996" customHeight="1" x14ac:dyDescent="0.2">
      <c r="B3" s="6"/>
      <c r="C3" s="7"/>
      <c r="D3" s="7"/>
      <c r="E3" s="7"/>
      <c r="F3" s="7"/>
      <c r="G3" s="7"/>
      <c r="H3" s="7"/>
    </row>
    <row r="4" spans="2:8" ht="28.5" customHeight="1" x14ac:dyDescent="0.2">
      <c r="B4" s="84"/>
      <c r="C4" s="85"/>
      <c r="D4" s="79">
        <v>43555</v>
      </c>
      <c r="E4" s="79">
        <f>EOMONTH(D4,-3)</f>
        <v>43465</v>
      </c>
      <c r="F4" s="79">
        <f t="shared" ref="F4:H4" si="0">EOMONTH(E4,-3)</f>
        <v>43373</v>
      </c>
      <c r="G4" s="79">
        <f t="shared" si="0"/>
        <v>43281</v>
      </c>
      <c r="H4" s="80">
        <f t="shared" si="0"/>
        <v>43190</v>
      </c>
    </row>
    <row r="5" spans="2:8" ht="12.75" customHeight="1" x14ac:dyDescent="0.2">
      <c r="B5" s="1" t="s">
        <v>0</v>
      </c>
      <c r="C5" s="2" t="s">
        <v>1</v>
      </c>
      <c r="D5" s="8" t="s">
        <v>8</v>
      </c>
      <c r="E5" s="8" t="s">
        <v>9</v>
      </c>
      <c r="F5" s="8" t="s">
        <v>2</v>
      </c>
      <c r="G5" s="8" t="s">
        <v>3</v>
      </c>
      <c r="H5" s="8" t="s">
        <v>4</v>
      </c>
    </row>
    <row r="6" spans="2:8" customFormat="1" ht="5.0999999999999996" customHeight="1" x14ac:dyDescent="0.25"/>
    <row r="7" spans="2:8" customFormat="1" ht="15" x14ac:dyDescent="0.25">
      <c r="B7" s="20" t="s">
        <v>39</v>
      </c>
      <c r="C7" s="20"/>
      <c r="D7" s="35"/>
      <c r="E7" s="20"/>
    </row>
    <row r="8" spans="2:8" ht="15" x14ac:dyDescent="0.25">
      <c r="B8" s="22" t="s">
        <v>40</v>
      </c>
      <c r="C8" s="9" t="s">
        <v>10</v>
      </c>
      <c r="D8" s="17">
        <v>1002955</v>
      </c>
      <c r="E8" s="17">
        <v>1012471</v>
      </c>
      <c r="F8" s="17">
        <v>1003208</v>
      </c>
      <c r="G8" s="17">
        <v>1013276</v>
      </c>
      <c r="H8" s="17">
        <v>1019523</v>
      </c>
    </row>
    <row r="9" spans="2:8" ht="15" x14ac:dyDescent="0.25">
      <c r="B9" s="22" t="s">
        <v>41</v>
      </c>
      <c r="C9" s="9" t="s">
        <v>42</v>
      </c>
      <c r="D9" s="17"/>
      <c r="E9" s="17"/>
      <c r="F9" s="17"/>
      <c r="G9" s="17"/>
      <c r="H9" s="17"/>
    </row>
    <row r="10" spans="2:8" ht="15" x14ac:dyDescent="0.25">
      <c r="B10" s="22" t="s">
        <v>43</v>
      </c>
      <c r="C10" s="9" t="s">
        <v>11</v>
      </c>
      <c r="D10" s="17">
        <v>1092955</v>
      </c>
      <c r="E10" s="17">
        <v>1102471</v>
      </c>
      <c r="F10" s="17">
        <v>1093208</v>
      </c>
      <c r="G10" s="17">
        <v>1103276</v>
      </c>
      <c r="H10" s="17">
        <v>1109523</v>
      </c>
    </row>
    <row r="11" spans="2:8" ht="15" x14ac:dyDescent="0.25">
      <c r="B11" s="22" t="s">
        <v>44</v>
      </c>
      <c r="C11" s="9" t="s">
        <v>45</v>
      </c>
      <c r="D11" s="17"/>
      <c r="E11" s="17"/>
      <c r="F11" s="17"/>
      <c r="G11" s="17"/>
      <c r="H11" s="17"/>
    </row>
    <row r="12" spans="2:8" ht="15" x14ac:dyDescent="0.25">
      <c r="B12" s="22" t="s">
        <v>46</v>
      </c>
      <c r="C12" s="9" t="s">
        <v>12</v>
      </c>
      <c r="D12" s="17">
        <v>1099374</v>
      </c>
      <c r="E12" s="17">
        <v>1111395</v>
      </c>
      <c r="F12" s="17">
        <v>1102767</v>
      </c>
      <c r="G12" s="17">
        <v>1113572</v>
      </c>
      <c r="H12" s="17">
        <v>1120706</v>
      </c>
    </row>
    <row r="13" spans="2:8" ht="15" x14ac:dyDescent="0.25">
      <c r="B13" s="22" t="s">
        <v>47</v>
      </c>
      <c r="C13" s="9" t="s">
        <v>48</v>
      </c>
      <c r="D13" s="17"/>
      <c r="E13" s="17"/>
      <c r="F13" s="17"/>
      <c r="G13" s="17"/>
      <c r="H13" s="17"/>
    </row>
    <row r="14" spans="2:8" customFormat="1" ht="5.0999999999999996" customHeight="1" x14ac:dyDescent="0.25"/>
    <row r="15" spans="2:8" customFormat="1" ht="15" x14ac:dyDescent="0.25">
      <c r="B15" s="20" t="s">
        <v>49</v>
      </c>
      <c r="C15" s="20"/>
      <c r="D15" s="20"/>
      <c r="E15" s="20"/>
    </row>
    <row r="16" spans="2:8" ht="15" x14ac:dyDescent="0.25">
      <c r="B16" s="22" t="s">
        <v>50</v>
      </c>
      <c r="C16" s="9" t="s">
        <v>13</v>
      </c>
      <c r="D16" s="17">
        <v>6856029</v>
      </c>
      <c r="E16" s="17">
        <v>6715512</v>
      </c>
      <c r="F16" s="17">
        <v>6262272</v>
      </c>
      <c r="G16" s="17">
        <v>5874664</v>
      </c>
      <c r="H16" s="17">
        <v>5138647</v>
      </c>
    </row>
    <row r="17" spans="2:8" customFormat="1" ht="5.0999999999999996" customHeight="1" x14ac:dyDescent="0.25"/>
    <row r="18" spans="2:8" customFormat="1" ht="15" x14ac:dyDescent="0.25">
      <c r="B18" s="20" t="s">
        <v>51</v>
      </c>
      <c r="C18" s="20"/>
      <c r="D18" s="20"/>
      <c r="E18" s="20"/>
    </row>
    <row r="19" spans="2:8" ht="15" x14ac:dyDescent="0.25">
      <c r="B19" s="22" t="s">
        <v>52</v>
      </c>
      <c r="C19" s="9" t="s">
        <v>14</v>
      </c>
      <c r="D19" s="75">
        <f>D8/D16</f>
        <v>0.14628803349577429</v>
      </c>
      <c r="E19" s="75">
        <f>E8/E16</f>
        <v>0.15076601754266838</v>
      </c>
      <c r="F19" s="75">
        <f>F8/F16</f>
        <v>0.16019872659635354</v>
      </c>
      <c r="G19" s="75">
        <f>G8/G16</f>
        <v>0.17248237516222203</v>
      </c>
      <c r="H19" s="75">
        <f>H8/H16</f>
        <v>0.1984030037478737</v>
      </c>
    </row>
    <row r="20" spans="2:8" ht="15" x14ac:dyDescent="0.25">
      <c r="B20" s="22" t="s">
        <v>53</v>
      </c>
      <c r="C20" s="9" t="s">
        <v>54</v>
      </c>
      <c r="D20" s="75"/>
      <c r="E20" s="75"/>
      <c r="F20" s="75"/>
      <c r="G20" s="75"/>
      <c r="H20" s="75"/>
    </row>
    <row r="21" spans="2:8" ht="15" x14ac:dyDescent="0.25">
      <c r="B21" s="22" t="s">
        <v>55</v>
      </c>
      <c r="C21" s="9" t="s">
        <v>15</v>
      </c>
      <c r="D21" s="75">
        <f>D10/D16</f>
        <v>0.15941516583433354</v>
      </c>
      <c r="E21" s="75">
        <f>E10/E16</f>
        <v>0.1641678251784823</v>
      </c>
      <c r="F21" s="75">
        <f>F10/F16</f>
        <v>0.17457050731747201</v>
      </c>
      <c r="G21" s="75">
        <f>G10/G16</f>
        <v>0.18780240027344541</v>
      </c>
      <c r="H21" s="75">
        <f>H10/H16</f>
        <v>0.21591734166600662</v>
      </c>
    </row>
    <row r="22" spans="2:8" ht="15" x14ac:dyDescent="0.25">
      <c r="B22" s="22" t="s">
        <v>56</v>
      </c>
      <c r="C22" s="9" t="s">
        <v>57</v>
      </c>
      <c r="D22" s="75"/>
      <c r="E22" s="75"/>
      <c r="F22" s="75"/>
      <c r="G22" s="75"/>
      <c r="H22" s="75"/>
    </row>
    <row r="23" spans="2:8" ht="15" x14ac:dyDescent="0.25">
      <c r="B23" s="22" t="s">
        <v>58</v>
      </c>
      <c r="C23" s="9" t="s">
        <v>16</v>
      </c>
      <c r="D23" s="75">
        <f>D12/D16</f>
        <v>0.16035142208412478</v>
      </c>
      <c r="E23" s="75">
        <f>E12/E16</f>
        <v>0.16549668886006011</v>
      </c>
      <c r="F23" s="75">
        <f>F12/F16</f>
        <v>0.17609695011650722</v>
      </c>
      <c r="G23" s="75">
        <f>G12/G16</f>
        <v>0.18955501114616938</v>
      </c>
      <c r="H23" s="75">
        <f>H12/H16</f>
        <v>0.21809359545421197</v>
      </c>
    </row>
    <row r="24" spans="2:8" ht="15" x14ac:dyDescent="0.25">
      <c r="B24" s="22" t="s">
        <v>59</v>
      </c>
      <c r="C24" s="9" t="s">
        <v>60</v>
      </c>
      <c r="D24" s="17"/>
      <c r="E24" s="17"/>
      <c r="F24" s="17"/>
      <c r="G24" s="17"/>
      <c r="H24" s="17"/>
    </row>
    <row r="25" spans="2:8" customFormat="1" ht="5.0999999999999996" customHeight="1" x14ac:dyDescent="0.25"/>
    <row r="26" spans="2:8" customFormat="1" ht="15" x14ac:dyDescent="0.25">
      <c r="B26" s="20" t="s">
        <v>61</v>
      </c>
      <c r="C26" s="20"/>
      <c r="D26" s="20"/>
      <c r="E26" s="20"/>
    </row>
    <row r="27" spans="2:8" ht="15" x14ac:dyDescent="0.25">
      <c r="B27" s="22" t="s">
        <v>62</v>
      </c>
      <c r="C27" s="9" t="s">
        <v>17</v>
      </c>
      <c r="D27" s="75">
        <v>2.5000000000000001E-2</v>
      </c>
      <c r="E27" s="75">
        <v>1.8800000000000001E-2</v>
      </c>
      <c r="F27" s="75">
        <v>1.8800000000000001E-2</v>
      </c>
      <c r="G27" s="75">
        <v>1.8800000000000001E-2</v>
      </c>
      <c r="H27" s="75">
        <v>1.8800000000000001E-2</v>
      </c>
    </row>
    <row r="28" spans="2:8" ht="15" x14ac:dyDescent="0.25">
      <c r="B28" s="22" t="s">
        <v>63</v>
      </c>
      <c r="C28" s="9" t="s">
        <v>18</v>
      </c>
      <c r="D28" s="75">
        <v>0</v>
      </c>
      <c r="E28" s="75"/>
      <c r="F28" s="75"/>
      <c r="G28" s="75"/>
      <c r="H28" s="75"/>
    </row>
    <row r="29" spans="2:8" ht="15" x14ac:dyDescent="0.25">
      <c r="B29" s="22" t="s">
        <v>64</v>
      </c>
      <c r="C29" s="9" t="s">
        <v>19</v>
      </c>
      <c r="D29" s="75">
        <v>7.4999999999999997E-3</v>
      </c>
      <c r="E29" s="75">
        <v>7.4999999999999997E-3</v>
      </c>
      <c r="F29" s="75">
        <v>7.4999999999999997E-3</v>
      </c>
      <c r="G29" s="75">
        <v>7.4999999999999997E-3</v>
      </c>
      <c r="H29" s="75">
        <v>7.4999999999999997E-3</v>
      </c>
    </row>
    <row r="30" spans="2:8" ht="30" x14ac:dyDescent="0.25">
      <c r="B30" s="22" t="s">
        <v>65</v>
      </c>
      <c r="C30" s="9" t="s">
        <v>20</v>
      </c>
      <c r="D30" s="75">
        <f>SUM(D27:D29)</f>
        <v>3.2500000000000001E-2</v>
      </c>
      <c r="E30" s="75">
        <f>SUM(E27:E29)</f>
        <v>2.63E-2</v>
      </c>
      <c r="F30" s="75">
        <f>SUM(F27:F29)</f>
        <v>2.63E-2</v>
      </c>
      <c r="G30" s="75">
        <f>SUM(G27:G29)</f>
        <v>2.63E-2</v>
      </c>
      <c r="H30" s="75">
        <f>SUM(H27:H29)</f>
        <v>2.63E-2</v>
      </c>
    </row>
    <row r="31" spans="2:8" ht="30" x14ac:dyDescent="0.25">
      <c r="B31" s="22" t="s">
        <v>66</v>
      </c>
      <c r="C31" s="9" t="s">
        <v>21</v>
      </c>
      <c r="D31" s="75">
        <f>D19-4.5%-3%-D30</f>
        <v>3.8788033495774296E-2</v>
      </c>
      <c r="E31" s="75">
        <f>E19-4.5%-3%-E30</f>
        <v>4.9466017542668383E-2</v>
      </c>
      <c r="F31" s="75">
        <f>F19-4.5%-3%-F30</f>
        <v>5.8898726596353534E-2</v>
      </c>
      <c r="G31" s="75">
        <f>G19-4.5%-3%-G30</f>
        <v>7.1182375162222047E-2</v>
      </c>
      <c r="H31" s="75">
        <f>H19-4.5%-3%-H30</f>
        <v>9.7103003747873687E-2</v>
      </c>
    </row>
    <row r="32" spans="2:8" customFormat="1" ht="5.0999999999999996" customHeight="1" x14ac:dyDescent="0.25"/>
    <row r="33" spans="2:8" customFormat="1" ht="15" x14ac:dyDescent="0.25">
      <c r="B33" s="20" t="s">
        <v>67</v>
      </c>
      <c r="C33" s="20"/>
      <c r="D33" s="20"/>
      <c r="E33" s="20"/>
    </row>
    <row r="34" spans="2:8" ht="15" x14ac:dyDescent="0.25">
      <c r="B34" s="22" t="s">
        <v>68</v>
      </c>
      <c r="C34" s="9" t="s">
        <v>22</v>
      </c>
      <c r="D34" s="17">
        <v>27377894</v>
      </c>
      <c r="E34" s="17">
        <v>26388975</v>
      </c>
      <c r="F34" s="17">
        <v>27138049</v>
      </c>
      <c r="G34" s="17">
        <v>27261126</v>
      </c>
      <c r="H34" s="17">
        <v>26177819</v>
      </c>
    </row>
    <row r="35" spans="2:8" ht="15" x14ac:dyDescent="0.25">
      <c r="B35" s="22" t="s">
        <v>69</v>
      </c>
      <c r="C35" s="9" t="s">
        <v>23</v>
      </c>
      <c r="D35" s="76">
        <f>D10/D34</f>
        <v>3.9921076471404263E-2</v>
      </c>
      <c r="E35" s="76">
        <f>E10/E34</f>
        <v>4.1777712093781588E-2</v>
      </c>
      <c r="F35" s="76">
        <f>F10/F34</f>
        <v>4.0283220064935399E-2</v>
      </c>
      <c r="G35" s="76">
        <f>G10/G34</f>
        <v>4.0470668746404675E-2</v>
      </c>
      <c r="H35" s="76">
        <f>H10/H34</f>
        <v>4.2384088605700879E-2</v>
      </c>
    </row>
    <row r="36" spans="2:8" ht="30" x14ac:dyDescent="0.25">
      <c r="B36" s="22" t="s">
        <v>70</v>
      </c>
      <c r="C36" s="9" t="s">
        <v>71</v>
      </c>
      <c r="D36" s="17"/>
      <c r="E36" s="17"/>
      <c r="F36" s="17"/>
      <c r="G36" s="17"/>
      <c r="H36" s="17"/>
    </row>
    <row r="37" spans="2:8" customFormat="1" ht="5.0999999999999996" customHeight="1" x14ac:dyDescent="0.25"/>
    <row r="38" spans="2:8" customFormat="1" ht="15" x14ac:dyDescent="0.25">
      <c r="B38" s="20" t="s">
        <v>72</v>
      </c>
      <c r="C38" s="20"/>
      <c r="D38" s="20"/>
      <c r="E38" s="20"/>
    </row>
    <row r="39" spans="2:8" ht="15" x14ac:dyDescent="0.25">
      <c r="B39" s="22" t="s">
        <v>73</v>
      </c>
      <c r="C39" s="9" t="s">
        <v>24</v>
      </c>
      <c r="D39" s="17">
        <v>3954769</v>
      </c>
      <c r="E39" s="17">
        <v>3551182</v>
      </c>
      <c r="F39" s="17">
        <v>4099340</v>
      </c>
      <c r="G39" s="17">
        <v>4456641</v>
      </c>
      <c r="H39" s="17">
        <v>3518793</v>
      </c>
    </row>
    <row r="40" spans="2:8" ht="15" x14ac:dyDescent="0.25">
      <c r="B40" s="22" t="s">
        <v>74</v>
      </c>
      <c r="C40" s="9" t="s">
        <v>25</v>
      </c>
      <c r="D40" s="17">
        <v>1641525</v>
      </c>
      <c r="E40" s="17">
        <v>1557894</v>
      </c>
      <c r="F40" s="17">
        <v>2261722</v>
      </c>
      <c r="G40" s="17">
        <v>2226814</v>
      </c>
      <c r="H40" s="17">
        <v>2162059</v>
      </c>
    </row>
    <row r="41" spans="2:8" ht="15" x14ac:dyDescent="0.25">
      <c r="B41" s="22" t="s">
        <v>75</v>
      </c>
      <c r="C41" s="9" t="s">
        <v>26</v>
      </c>
      <c r="D41" s="75">
        <f>D39/D40</f>
        <v>2.4092042460516896</v>
      </c>
      <c r="E41" s="75">
        <f>E39/E40</f>
        <v>2.2794760105629779</v>
      </c>
      <c r="F41" s="75">
        <f>F39/F40</f>
        <v>1.8124862383617439</v>
      </c>
      <c r="G41" s="75">
        <f>G39/G40</f>
        <v>2.0013530541841393</v>
      </c>
      <c r="H41" s="75">
        <f>H39/H40</f>
        <v>1.6275194155201129</v>
      </c>
    </row>
    <row r="42" spans="2:8" customFormat="1" ht="5.0999999999999996" customHeight="1" x14ac:dyDescent="0.25"/>
    <row r="43" spans="2:8" customFormat="1" ht="15" x14ac:dyDescent="0.25">
      <c r="B43" s="20" t="s">
        <v>76</v>
      </c>
      <c r="C43" s="20"/>
      <c r="D43" s="20"/>
      <c r="E43" s="20"/>
    </row>
    <row r="44" spans="2:8" ht="15" x14ac:dyDescent="0.25">
      <c r="B44" s="22" t="s">
        <v>77</v>
      </c>
      <c r="C44" s="9" t="s">
        <v>27</v>
      </c>
      <c r="D44" s="17">
        <v>24769352</v>
      </c>
      <c r="E44" s="17">
        <v>24357700</v>
      </c>
      <c r="F44" s="17">
        <v>25051926</v>
      </c>
      <c r="G44" s="17">
        <v>25408277</v>
      </c>
      <c r="H44" s="17">
        <v>23923158</v>
      </c>
    </row>
    <row r="45" spans="2:8" ht="15" x14ac:dyDescent="0.25">
      <c r="B45" s="22" t="s">
        <v>78</v>
      </c>
      <c r="C45" s="9" t="s">
        <v>28</v>
      </c>
      <c r="D45" s="17">
        <v>18024174</v>
      </c>
      <c r="E45" s="17">
        <v>17315832</v>
      </c>
      <c r="F45" s="17">
        <v>17628122</v>
      </c>
      <c r="G45" s="17">
        <v>18099872</v>
      </c>
      <c r="H45" s="17">
        <v>16963567</v>
      </c>
    </row>
    <row r="46" spans="2:8" ht="15" x14ac:dyDescent="0.25">
      <c r="B46" s="22" t="s">
        <v>79</v>
      </c>
      <c r="C46" s="9" t="s">
        <v>80</v>
      </c>
      <c r="D46" s="75">
        <f>D44/D45</f>
        <v>1.37422952086459</v>
      </c>
      <c r="E46" s="75">
        <f>E44/E45</f>
        <v>1.4066722292061971</v>
      </c>
      <c r="F46" s="75">
        <f>F44/F45</f>
        <v>1.4211341400972832</v>
      </c>
      <c r="G46" s="75">
        <f>G44/G45</f>
        <v>1.4037821372438435</v>
      </c>
      <c r="H46" s="75">
        <f>H44/H45</f>
        <v>1.410266956236268</v>
      </c>
    </row>
    <row r="48" spans="2:8" ht="42" customHeight="1" x14ac:dyDescent="0.2">
      <c r="B48" s="86" t="s">
        <v>163</v>
      </c>
      <c r="C48" s="87"/>
      <c r="D48" s="87"/>
      <c r="E48" s="87"/>
      <c r="F48" s="87"/>
      <c r="G48" s="87"/>
      <c r="H48" s="88"/>
    </row>
  </sheetData>
  <mergeCells count="3">
    <mergeCell ref="B2:H2"/>
    <mergeCell ref="B4:C4"/>
    <mergeCell ref="B48:H4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40" sqref="B40"/>
    </sheetView>
  </sheetViews>
  <sheetFormatPr defaultRowHeight="15" x14ac:dyDescent="0.25"/>
  <cols>
    <col min="1" max="1" width="0.85546875" customWidth="1"/>
    <col min="2" max="2" width="49.28515625" customWidth="1"/>
    <col min="4" max="4" width="26" customWidth="1"/>
    <col min="5" max="6" width="26.140625" customWidth="1"/>
  </cols>
  <sheetData>
    <row r="1" spans="2:6" ht="5.0999999999999996" customHeight="1" x14ac:dyDescent="0.25"/>
    <row r="2" spans="2:6" ht="25.5" customHeight="1" x14ac:dyDescent="0.25">
      <c r="B2" s="14" t="s">
        <v>81</v>
      </c>
      <c r="C2" s="14"/>
      <c r="D2" s="14"/>
      <c r="E2" s="14"/>
      <c r="F2" s="14"/>
    </row>
    <row r="3" spans="2:6" ht="5.0999999999999996" customHeight="1" x14ac:dyDescent="0.25"/>
    <row r="4" spans="2:6" ht="30" x14ac:dyDescent="0.25">
      <c r="B4" s="89"/>
      <c r="C4" s="90"/>
      <c r="D4" s="93" t="s">
        <v>82</v>
      </c>
      <c r="E4" s="94"/>
      <c r="F4" s="10" t="s">
        <v>83</v>
      </c>
    </row>
    <row r="5" spans="2:6" x14ac:dyDescent="0.25">
      <c r="B5" s="91"/>
      <c r="C5" s="92"/>
      <c r="D5" s="81">
        <v>43555</v>
      </c>
      <c r="E5" s="81">
        <f>EOMONTH(D5,-3)</f>
        <v>43465</v>
      </c>
      <c r="F5" s="82">
        <v>43555</v>
      </c>
    </row>
    <row r="6" spans="2:6" ht="15" customHeight="1" x14ac:dyDescent="0.25">
      <c r="B6" s="24" t="s">
        <v>0</v>
      </c>
      <c r="C6" s="25" t="s">
        <v>1</v>
      </c>
      <c r="D6" s="26" t="s">
        <v>8</v>
      </c>
      <c r="E6" s="26" t="s">
        <v>9</v>
      </c>
      <c r="F6" s="27" t="s">
        <v>2</v>
      </c>
    </row>
    <row r="7" spans="2:6" ht="5.0999999999999996" customHeight="1" x14ac:dyDescent="0.25"/>
    <row r="8" spans="2:6" s="11" customFormat="1" ht="14.25" customHeight="1" x14ac:dyDescent="0.25">
      <c r="B8" s="28" t="s">
        <v>84</v>
      </c>
      <c r="C8" s="2" t="s">
        <v>10</v>
      </c>
      <c r="D8" s="36">
        <f>SUM(D9:D12)</f>
        <v>5347385</v>
      </c>
      <c r="E8" s="21">
        <f>SUM(E9:E12)</f>
        <v>5224467</v>
      </c>
      <c r="F8" s="21">
        <f t="shared" ref="F8:F36" si="0">IF(ISNUMBER(D8),D8*8%,"")</f>
        <v>427790.8</v>
      </c>
    </row>
    <row r="9" spans="2:6" x14ac:dyDescent="0.25">
      <c r="B9" s="23" t="s">
        <v>85</v>
      </c>
      <c r="C9" s="2" t="s">
        <v>11</v>
      </c>
      <c r="D9" s="17">
        <v>477713</v>
      </c>
      <c r="E9" s="17">
        <v>415089</v>
      </c>
      <c r="F9" s="17">
        <f t="shared" si="0"/>
        <v>38217.040000000001</v>
      </c>
    </row>
    <row r="10" spans="2:6" x14ac:dyDescent="0.25">
      <c r="B10" s="23" t="s">
        <v>86</v>
      </c>
      <c r="C10" s="2" t="s">
        <v>12</v>
      </c>
      <c r="D10" s="17"/>
      <c r="E10" s="17"/>
      <c r="F10" s="17" t="str">
        <f t="shared" si="0"/>
        <v/>
      </c>
    </row>
    <row r="11" spans="2:6" x14ac:dyDescent="0.25">
      <c r="B11" s="23" t="s">
        <v>87</v>
      </c>
      <c r="C11" s="2" t="s">
        <v>13</v>
      </c>
      <c r="D11" s="17">
        <v>4869672</v>
      </c>
      <c r="E11" s="17">
        <v>4809378</v>
      </c>
      <c r="F11" s="17">
        <f t="shared" si="0"/>
        <v>389573.76</v>
      </c>
    </row>
    <row r="12" spans="2:6" x14ac:dyDescent="0.25">
      <c r="B12" s="23" t="s">
        <v>88</v>
      </c>
      <c r="C12" s="2" t="s">
        <v>14</v>
      </c>
      <c r="D12" s="17"/>
      <c r="E12" s="17"/>
      <c r="F12" s="17" t="str">
        <f t="shared" si="0"/>
        <v/>
      </c>
    </row>
    <row r="13" spans="2:6" s="11" customFormat="1" x14ac:dyDescent="0.25">
      <c r="B13" s="28" t="s">
        <v>89</v>
      </c>
      <c r="C13" s="2" t="s">
        <v>15</v>
      </c>
      <c r="D13" s="21">
        <f>SUM(D14:D19)</f>
        <v>635951</v>
      </c>
      <c r="E13" s="21">
        <f>SUM(E14:E19)</f>
        <v>609124</v>
      </c>
      <c r="F13" s="21">
        <f t="shared" si="0"/>
        <v>50876.08</v>
      </c>
    </row>
    <row r="14" spans="2:6" x14ac:dyDescent="0.25">
      <c r="B14" s="23" t="s">
        <v>90</v>
      </c>
      <c r="C14" s="2" t="s">
        <v>16</v>
      </c>
      <c r="D14" s="17">
        <v>171379</v>
      </c>
      <c r="E14" s="17">
        <v>162629</v>
      </c>
      <c r="F14" s="17">
        <f t="shared" si="0"/>
        <v>13710.32</v>
      </c>
    </row>
    <row r="15" spans="2:6" x14ac:dyDescent="0.25">
      <c r="B15" s="23" t="s">
        <v>91</v>
      </c>
      <c r="C15" s="2" t="s">
        <v>17</v>
      </c>
      <c r="D15" s="17"/>
      <c r="E15" s="17"/>
      <c r="F15" s="17" t="str">
        <f t="shared" si="0"/>
        <v/>
      </c>
    </row>
    <row r="16" spans="2:6" x14ac:dyDescent="0.25">
      <c r="B16" s="23" t="s">
        <v>85</v>
      </c>
      <c r="C16" s="2" t="s">
        <v>18</v>
      </c>
      <c r="D16" s="17">
        <v>1375</v>
      </c>
      <c r="E16" s="17">
        <v>1</v>
      </c>
      <c r="F16" s="17">
        <f t="shared" si="0"/>
        <v>110</v>
      </c>
    </row>
    <row r="17" spans="2:6" x14ac:dyDescent="0.25">
      <c r="B17" s="23" t="s">
        <v>92</v>
      </c>
      <c r="C17" s="2" t="s">
        <v>19</v>
      </c>
      <c r="D17" s="17"/>
      <c r="E17" s="17"/>
      <c r="F17" s="17" t="str">
        <f t="shared" si="0"/>
        <v/>
      </c>
    </row>
    <row r="18" spans="2:6" x14ac:dyDescent="0.25">
      <c r="B18" s="23" t="s">
        <v>93</v>
      </c>
      <c r="C18" s="2" t="s">
        <v>20</v>
      </c>
      <c r="D18" s="17">
        <v>3111</v>
      </c>
      <c r="E18" s="17">
        <v>2597</v>
      </c>
      <c r="F18" s="17">
        <f t="shared" si="0"/>
        <v>248.88</v>
      </c>
    </row>
    <row r="19" spans="2:6" x14ac:dyDescent="0.25">
      <c r="B19" s="23" t="s">
        <v>94</v>
      </c>
      <c r="C19" s="2" t="s">
        <v>21</v>
      </c>
      <c r="D19" s="17">
        <v>460086</v>
      </c>
      <c r="E19" s="17">
        <v>443897</v>
      </c>
      <c r="F19" s="17">
        <f t="shared" si="0"/>
        <v>36806.879999999997</v>
      </c>
    </row>
    <row r="20" spans="2:6" s="11" customFormat="1" ht="14.25" customHeight="1" x14ac:dyDescent="0.25">
      <c r="B20" s="28" t="s">
        <v>95</v>
      </c>
      <c r="C20" s="2" t="s">
        <v>22</v>
      </c>
      <c r="D20" s="21"/>
      <c r="E20" s="21"/>
      <c r="F20" s="21" t="str">
        <f t="shared" si="0"/>
        <v/>
      </c>
    </row>
    <row r="21" spans="2:6" s="11" customFormat="1" ht="15" customHeight="1" x14ac:dyDescent="0.25">
      <c r="B21" s="28" t="s">
        <v>96</v>
      </c>
      <c r="C21" s="2" t="s">
        <v>23</v>
      </c>
      <c r="D21" s="21"/>
      <c r="E21" s="21"/>
      <c r="F21" s="21" t="str">
        <f t="shared" si="0"/>
        <v/>
      </c>
    </row>
    <row r="22" spans="2:6" x14ac:dyDescent="0.25">
      <c r="B22" s="23" t="s">
        <v>97</v>
      </c>
      <c r="C22" s="2" t="s">
        <v>24</v>
      </c>
      <c r="D22" s="17"/>
      <c r="E22" s="17"/>
      <c r="F22" s="17" t="str">
        <f t="shared" si="0"/>
        <v/>
      </c>
    </row>
    <row r="23" spans="2:6" x14ac:dyDescent="0.25">
      <c r="B23" s="23" t="s">
        <v>98</v>
      </c>
      <c r="C23" s="2" t="s">
        <v>25</v>
      </c>
      <c r="D23" s="17"/>
      <c r="E23" s="17"/>
      <c r="F23" s="17" t="str">
        <f t="shared" si="0"/>
        <v/>
      </c>
    </row>
    <row r="24" spans="2:6" x14ac:dyDescent="0.25">
      <c r="B24" s="23" t="s">
        <v>99</v>
      </c>
      <c r="C24" s="2" t="s">
        <v>26</v>
      </c>
      <c r="D24" s="17"/>
      <c r="E24" s="17"/>
      <c r="F24" s="17" t="str">
        <f t="shared" si="0"/>
        <v/>
      </c>
    </row>
    <row r="25" spans="2:6" x14ac:dyDescent="0.25">
      <c r="B25" s="23" t="s">
        <v>100</v>
      </c>
      <c r="C25" s="2" t="s">
        <v>27</v>
      </c>
      <c r="D25" s="17"/>
      <c r="E25" s="17"/>
      <c r="F25" s="17" t="str">
        <f t="shared" si="0"/>
        <v/>
      </c>
    </row>
    <row r="26" spans="2:6" s="11" customFormat="1" ht="14.25" customHeight="1" x14ac:dyDescent="0.25">
      <c r="B26" s="28" t="s">
        <v>101</v>
      </c>
      <c r="C26" s="2" t="s">
        <v>28</v>
      </c>
      <c r="D26" s="21">
        <f>D27+D28</f>
        <v>144577</v>
      </c>
      <c r="E26" s="21">
        <f>E27+E28</f>
        <v>171601</v>
      </c>
      <c r="F26" s="21">
        <f t="shared" si="0"/>
        <v>11566.16</v>
      </c>
    </row>
    <row r="27" spans="2:6" x14ac:dyDescent="0.25">
      <c r="B27" s="23" t="s">
        <v>85</v>
      </c>
      <c r="C27" s="2" t="s">
        <v>80</v>
      </c>
      <c r="D27" s="17">
        <v>144577</v>
      </c>
      <c r="E27" s="17">
        <v>171601</v>
      </c>
      <c r="F27" s="17">
        <f t="shared" si="0"/>
        <v>11566.16</v>
      </c>
    </row>
    <row r="28" spans="2:6" x14ac:dyDescent="0.25">
      <c r="B28" s="23" t="s">
        <v>102</v>
      </c>
      <c r="C28" s="2" t="s">
        <v>29</v>
      </c>
      <c r="D28" s="17"/>
      <c r="E28" s="17"/>
      <c r="F28" s="17" t="str">
        <f t="shared" si="0"/>
        <v/>
      </c>
    </row>
    <row r="29" spans="2:6" s="11" customFormat="1" ht="14.25" customHeight="1" x14ac:dyDescent="0.25">
      <c r="B29" s="28" t="s">
        <v>103</v>
      </c>
      <c r="C29" s="2" t="s">
        <v>30</v>
      </c>
      <c r="D29" s="21"/>
      <c r="E29" s="21"/>
      <c r="F29" s="21" t="str">
        <f t="shared" si="0"/>
        <v/>
      </c>
    </row>
    <row r="30" spans="2:6" s="11" customFormat="1" ht="14.25" customHeight="1" x14ac:dyDescent="0.25">
      <c r="B30" s="28" t="s">
        <v>104</v>
      </c>
      <c r="C30" s="2" t="s">
        <v>31</v>
      </c>
      <c r="D30" s="21">
        <f>SUM(D31:D33)</f>
        <v>658504</v>
      </c>
      <c r="E30" s="21">
        <f>SUM(E31:E33)</f>
        <v>658504</v>
      </c>
      <c r="F30" s="21">
        <f t="shared" si="0"/>
        <v>52680.32</v>
      </c>
    </row>
    <row r="31" spans="2:6" x14ac:dyDescent="0.25">
      <c r="B31" s="23" t="s">
        <v>105</v>
      </c>
      <c r="C31" s="2" t="s">
        <v>32</v>
      </c>
      <c r="D31" s="17">
        <v>658504</v>
      </c>
      <c r="E31" s="17">
        <v>658504</v>
      </c>
      <c r="F31" s="17">
        <f t="shared" si="0"/>
        <v>52680.32</v>
      </c>
    </row>
    <row r="32" spans="2:6" x14ac:dyDescent="0.25">
      <c r="B32" s="23" t="s">
        <v>100</v>
      </c>
      <c r="C32" s="2" t="s">
        <v>33</v>
      </c>
      <c r="D32" s="17"/>
      <c r="E32" s="17"/>
      <c r="F32" s="17" t="str">
        <f t="shared" si="0"/>
        <v/>
      </c>
    </row>
    <row r="33" spans="2:7" x14ac:dyDescent="0.25">
      <c r="B33" s="23" t="s">
        <v>106</v>
      </c>
      <c r="C33" s="2" t="s">
        <v>34</v>
      </c>
      <c r="D33" s="17"/>
      <c r="E33" s="17"/>
      <c r="F33" s="17" t="str">
        <f t="shared" si="0"/>
        <v/>
      </c>
    </row>
    <row r="34" spans="2:7" s="11" customFormat="1" ht="14.25" customHeight="1" x14ac:dyDescent="0.25">
      <c r="B34" s="28" t="s">
        <v>107</v>
      </c>
      <c r="C34" s="2" t="s">
        <v>35</v>
      </c>
      <c r="D34" s="21">
        <v>69611</v>
      </c>
      <c r="E34" s="21">
        <v>51817</v>
      </c>
      <c r="F34" s="21">
        <f t="shared" si="0"/>
        <v>5568.88</v>
      </c>
    </row>
    <row r="35" spans="2:7" s="11" customFormat="1" ht="14.25" customHeight="1" x14ac:dyDescent="0.25">
      <c r="B35" s="28" t="s">
        <v>108</v>
      </c>
      <c r="C35" s="2" t="s">
        <v>36</v>
      </c>
      <c r="D35" s="21">
        <v>3565626</v>
      </c>
      <c r="E35" s="21">
        <v>3191530</v>
      </c>
      <c r="F35" s="21">
        <f t="shared" si="0"/>
        <v>285250.08</v>
      </c>
    </row>
    <row r="36" spans="2:7" x14ac:dyDescent="0.25">
      <c r="B36" s="30" t="s">
        <v>7</v>
      </c>
      <c r="C36" s="2" t="s">
        <v>37</v>
      </c>
      <c r="D36" s="29">
        <f>D8+D13+D20+D21+D26+D29+D30+D34+D35</f>
        <v>10421654</v>
      </c>
      <c r="E36" s="18">
        <f>E8+E13+E20+E21+E26+E29+E30+E34+E35</f>
        <v>9907043</v>
      </c>
      <c r="F36" s="19">
        <f t="shared" si="0"/>
        <v>833732.32000000007</v>
      </c>
    </row>
    <row r="37" spans="2:7" ht="5.0999999999999996" customHeight="1" x14ac:dyDescent="0.25"/>
    <row r="39" spans="2:7" ht="58.5" customHeight="1" x14ac:dyDescent="0.25">
      <c r="B39" s="86" t="s">
        <v>164</v>
      </c>
      <c r="C39" s="87"/>
      <c r="D39" s="87"/>
      <c r="E39" s="87"/>
      <c r="F39" s="88"/>
      <c r="G39" s="12"/>
    </row>
  </sheetData>
  <mergeCells count="3">
    <mergeCell ref="B39:F39"/>
    <mergeCell ref="B4:C5"/>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9" sqref="B19"/>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95" t="s">
        <v>110</v>
      </c>
      <c r="C2" s="95"/>
      <c r="D2" s="95"/>
      <c r="E2" s="95"/>
    </row>
    <row r="3" spans="2:5" ht="5.0999999999999996" customHeight="1" x14ac:dyDescent="0.25"/>
    <row r="4" spans="2:5" x14ac:dyDescent="0.25">
      <c r="B4" s="96"/>
      <c r="C4" s="97"/>
      <c r="D4" s="100" t="s">
        <v>111</v>
      </c>
      <c r="E4" s="102" t="s">
        <v>112</v>
      </c>
    </row>
    <row r="5" spans="2:5" x14ac:dyDescent="0.25">
      <c r="B5" s="98"/>
      <c r="C5" s="99"/>
      <c r="D5" s="101"/>
      <c r="E5" s="103"/>
    </row>
    <row r="6" spans="2:5" x14ac:dyDescent="0.25">
      <c r="B6" s="1" t="s">
        <v>0</v>
      </c>
      <c r="C6" s="2" t="s">
        <v>1</v>
      </c>
      <c r="D6" s="3" t="s">
        <v>8</v>
      </c>
      <c r="E6" s="3" t="s">
        <v>9</v>
      </c>
    </row>
    <row r="7" spans="2:5" ht="5.0999999999999996" customHeight="1" x14ac:dyDescent="0.25"/>
    <row r="8" spans="2:5" x14ac:dyDescent="0.25">
      <c r="B8" s="31" t="s">
        <v>113</v>
      </c>
      <c r="C8" s="2" t="s">
        <v>10</v>
      </c>
      <c r="D8" s="32">
        <v>3010624</v>
      </c>
      <c r="E8" s="33">
        <f t="shared" ref="E8:E16" si="0">IF(ISNUMBER(D8),D8*8%,"")</f>
        <v>240849.92000000001</v>
      </c>
    </row>
    <row r="9" spans="2:5" x14ac:dyDescent="0.25">
      <c r="B9" s="16" t="s">
        <v>114</v>
      </c>
      <c r="C9" s="2" t="s">
        <v>11</v>
      </c>
      <c r="D9" s="34">
        <v>102891</v>
      </c>
      <c r="E9" s="34">
        <f t="shared" si="0"/>
        <v>8231.2800000000007</v>
      </c>
    </row>
    <row r="10" spans="2:5" x14ac:dyDescent="0.25">
      <c r="B10" s="16" t="s">
        <v>115</v>
      </c>
      <c r="C10" s="2" t="s">
        <v>12</v>
      </c>
      <c r="D10" s="34">
        <f>6211-105877</f>
        <v>-99666</v>
      </c>
      <c r="E10" s="34">
        <f t="shared" si="0"/>
        <v>-7973.28</v>
      </c>
    </row>
    <row r="11" spans="2:5" x14ac:dyDescent="0.25">
      <c r="B11" s="16" t="s">
        <v>116</v>
      </c>
      <c r="C11" s="2" t="s">
        <v>13</v>
      </c>
      <c r="D11" s="34"/>
      <c r="E11" s="34" t="str">
        <f t="shared" si="0"/>
        <v/>
      </c>
    </row>
    <row r="12" spans="2:5" x14ac:dyDescent="0.25">
      <c r="B12" s="16" t="s">
        <v>117</v>
      </c>
      <c r="C12" s="2" t="s">
        <v>14</v>
      </c>
      <c r="D12" s="34"/>
      <c r="E12" s="34" t="str">
        <f t="shared" si="0"/>
        <v/>
      </c>
    </row>
    <row r="13" spans="2:5" x14ac:dyDescent="0.25">
      <c r="B13" s="16" t="s">
        <v>118</v>
      </c>
      <c r="C13" s="2" t="s">
        <v>15</v>
      </c>
      <c r="D13" s="34"/>
      <c r="E13" s="34" t="str">
        <f t="shared" si="0"/>
        <v/>
      </c>
    </row>
    <row r="14" spans="2:5" x14ac:dyDescent="0.25">
      <c r="B14" s="16" t="s">
        <v>119</v>
      </c>
      <c r="C14" s="2" t="s">
        <v>16</v>
      </c>
      <c r="D14" s="34"/>
      <c r="E14" s="34" t="str">
        <f t="shared" si="0"/>
        <v/>
      </c>
    </row>
    <row r="15" spans="2:5" x14ac:dyDescent="0.25">
      <c r="B15" s="16" t="s">
        <v>120</v>
      </c>
      <c r="C15" s="2" t="s">
        <v>17</v>
      </c>
      <c r="D15" s="34"/>
      <c r="E15" s="34" t="str">
        <f t="shared" si="0"/>
        <v/>
      </c>
    </row>
    <row r="16" spans="2:5" x14ac:dyDescent="0.25">
      <c r="B16" s="31" t="s">
        <v>121</v>
      </c>
      <c r="C16" s="2" t="s">
        <v>18</v>
      </c>
      <c r="D16" s="32">
        <f>SUM(D8:D15)</f>
        <v>3013849</v>
      </c>
      <c r="E16" s="33">
        <f t="shared" si="0"/>
        <v>241107.92</v>
      </c>
    </row>
    <row r="18" spans="2:9" ht="69.75" customHeight="1" x14ac:dyDescent="0.25">
      <c r="B18" s="104" t="s">
        <v>166</v>
      </c>
      <c r="C18" s="105"/>
      <c r="D18" s="105"/>
      <c r="E18" s="106"/>
      <c r="F18" s="13"/>
      <c r="G18" s="13"/>
      <c r="H18" s="13"/>
      <c r="I18" s="13"/>
    </row>
  </sheetData>
  <mergeCells count="5">
    <mergeCell ref="B2:E2"/>
    <mergeCell ref="B4:C5"/>
    <mergeCell ref="D4:D5"/>
    <mergeCell ref="E4:E5"/>
    <mergeCell ref="B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tabSelected="1" zoomScale="80" zoomScaleNormal="80" workbookViewId="0">
      <pane xSplit="4" ySplit="8" topLeftCell="E9" activePane="bottomRight" state="frozen"/>
      <selection pane="topRight" activeCell="E1" sqref="E1"/>
      <selection pane="bottomLeft" activeCell="A9" sqref="A9"/>
      <selection pane="bottomRight" activeCell="B5" sqref="B5:D5"/>
    </sheetView>
  </sheetViews>
  <sheetFormatPr defaultColWidth="9.140625" defaultRowHeight="15" x14ac:dyDescent="0.25"/>
  <cols>
    <col min="1" max="1" width="0.85546875" style="37" customWidth="1"/>
    <col min="2" max="2" width="6.7109375" style="37" customWidth="1"/>
    <col min="3" max="3" width="67.5703125" style="37" customWidth="1"/>
    <col min="4" max="4" width="6.5703125" style="37" bestFit="1" customWidth="1"/>
    <col min="5" max="12" width="16.140625" style="37" customWidth="1"/>
    <col min="13" max="13" width="9.140625" style="37"/>
    <col min="14" max="14" width="18" style="37" bestFit="1" customWidth="1"/>
    <col min="15" max="16384" width="9.140625" style="37"/>
  </cols>
  <sheetData>
    <row r="1" spans="2:13" s="38" customFormat="1" ht="5.0999999999999996" customHeight="1" x14ac:dyDescent="0.25"/>
    <row r="2" spans="2:13" s="38" customFormat="1" ht="25.5" customHeight="1" x14ac:dyDescent="0.25">
      <c r="B2" s="109" t="s">
        <v>124</v>
      </c>
      <c r="C2" s="109"/>
      <c r="D2" s="109"/>
      <c r="E2" s="109"/>
      <c r="F2" s="109"/>
      <c r="G2" s="109"/>
      <c r="H2" s="109"/>
      <c r="I2" s="109"/>
      <c r="J2" s="109"/>
      <c r="K2" s="109"/>
      <c r="L2" s="109"/>
    </row>
    <row r="3" spans="2:13" s="38" customFormat="1" ht="5.0999999999999996" customHeight="1" x14ac:dyDescent="0.25">
      <c r="B3" s="39"/>
      <c r="C3" s="39"/>
      <c r="D3" s="39"/>
    </row>
    <row r="4" spans="2:13" ht="15.75" customHeight="1" x14ac:dyDescent="0.25">
      <c r="B4" s="110" t="s">
        <v>162</v>
      </c>
      <c r="C4" s="111"/>
      <c r="D4" s="112"/>
      <c r="E4" s="113" t="s">
        <v>125</v>
      </c>
      <c r="F4" s="114"/>
      <c r="G4" s="114"/>
      <c r="H4" s="115"/>
      <c r="I4" s="116" t="s">
        <v>126</v>
      </c>
      <c r="J4" s="116"/>
      <c r="K4" s="116"/>
      <c r="L4" s="117"/>
    </row>
    <row r="5" spans="2:13" x14ac:dyDescent="0.25">
      <c r="B5" s="118" t="s">
        <v>167</v>
      </c>
      <c r="C5" s="119"/>
      <c r="D5" s="120"/>
      <c r="E5" s="77">
        <v>43555</v>
      </c>
      <c r="F5" s="77">
        <f>EOMONTH(E5,-3)</f>
        <v>43465</v>
      </c>
      <c r="G5" s="77">
        <f>EOMONTH(F5,-3)</f>
        <v>43373</v>
      </c>
      <c r="H5" s="77">
        <f>EOMONTH(G5,-3)</f>
        <v>43281</v>
      </c>
      <c r="I5" s="77">
        <f>E5</f>
        <v>43555</v>
      </c>
      <c r="J5" s="77">
        <f>F5</f>
        <v>43465</v>
      </c>
      <c r="K5" s="77">
        <f>G5</f>
        <v>43373</v>
      </c>
      <c r="L5" s="78">
        <f>H5</f>
        <v>43281</v>
      </c>
    </row>
    <row r="6" spans="2:13" x14ac:dyDescent="0.25">
      <c r="B6" s="121" t="s">
        <v>127</v>
      </c>
      <c r="C6" s="122"/>
      <c r="D6" s="123"/>
      <c r="E6" s="40">
        <v>12</v>
      </c>
      <c r="F6" s="40">
        <v>12</v>
      </c>
      <c r="G6" s="40">
        <v>12</v>
      </c>
      <c r="H6" s="40">
        <v>12</v>
      </c>
      <c r="I6" s="40">
        <v>12</v>
      </c>
      <c r="J6" s="40">
        <v>12</v>
      </c>
      <c r="K6" s="40">
        <v>12</v>
      </c>
      <c r="L6" s="41">
        <v>12</v>
      </c>
    </row>
    <row r="7" spans="2:13" x14ac:dyDescent="0.25">
      <c r="B7" s="124" t="s">
        <v>0</v>
      </c>
      <c r="C7" s="124"/>
      <c r="D7" s="2" t="s">
        <v>1</v>
      </c>
      <c r="E7" s="42" t="s">
        <v>8</v>
      </c>
      <c r="F7" s="42" t="s">
        <v>9</v>
      </c>
      <c r="G7" s="42" t="s">
        <v>2</v>
      </c>
      <c r="H7" s="42" t="s">
        <v>3</v>
      </c>
      <c r="I7" s="42" t="s">
        <v>4</v>
      </c>
      <c r="J7" s="42" t="s">
        <v>5</v>
      </c>
      <c r="K7" s="42" t="s">
        <v>6</v>
      </c>
      <c r="L7" s="42" t="s">
        <v>109</v>
      </c>
    </row>
    <row r="8" spans="2:13" ht="5.0999999999999996" customHeight="1" x14ac:dyDescent="0.25"/>
    <row r="9" spans="2:13" x14ac:dyDescent="0.25">
      <c r="B9" s="20" t="s">
        <v>128</v>
      </c>
      <c r="C9" s="20"/>
      <c r="D9" s="43"/>
      <c r="E9" s="20"/>
      <c r="F9" s="20"/>
      <c r="G9" s="20"/>
      <c r="H9" s="20"/>
      <c r="I9" s="20"/>
    </row>
    <row r="10" spans="2:13" ht="15.75" customHeight="1" x14ac:dyDescent="0.25">
      <c r="B10" s="44" t="s">
        <v>129</v>
      </c>
      <c r="C10" s="45"/>
      <c r="D10" s="15" t="s">
        <v>10</v>
      </c>
      <c r="E10" s="71"/>
      <c r="F10" s="71"/>
      <c r="G10" s="71"/>
      <c r="H10" s="71"/>
      <c r="I10" s="46">
        <v>4100</v>
      </c>
      <c r="J10" s="46">
        <v>4096</v>
      </c>
      <c r="K10" s="46">
        <v>4125</v>
      </c>
      <c r="L10" s="46">
        <v>4069</v>
      </c>
    </row>
    <row r="11" spans="2:13" x14ac:dyDescent="0.25">
      <c r="B11" s="20" t="s">
        <v>130</v>
      </c>
      <c r="C11" s="20"/>
      <c r="D11" s="43"/>
      <c r="E11" s="20"/>
      <c r="F11" s="20"/>
      <c r="G11" s="20"/>
      <c r="H11" s="20"/>
      <c r="I11" s="20"/>
    </row>
    <row r="12" spans="2:13" s="11" customFormat="1" ht="14.25" customHeight="1" x14ac:dyDescent="0.25">
      <c r="B12" s="47" t="s">
        <v>131</v>
      </c>
      <c r="C12" s="48"/>
      <c r="D12" s="15" t="s">
        <v>11</v>
      </c>
      <c r="E12" s="46">
        <v>16621</v>
      </c>
      <c r="F12" s="46">
        <v>16427</v>
      </c>
      <c r="G12" s="46">
        <v>16292</v>
      </c>
      <c r="H12" s="46">
        <v>16166</v>
      </c>
      <c r="I12" s="46">
        <v>1033</v>
      </c>
      <c r="J12" s="46">
        <v>1020</v>
      </c>
      <c r="K12" s="46">
        <v>1011</v>
      </c>
      <c r="L12" s="46">
        <v>1002</v>
      </c>
      <c r="M12" s="37"/>
    </row>
    <row r="13" spans="2:13" x14ac:dyDescent="0.25">
      <c r="B13" s="49"/>
      <c r="C13" s="50" t="s">
        <v>132</v>
      </c>
      <c r="D13" s="15" t="s">
        <v>12</v>
      </c>
      <c r="E13" s="51">
        <v>12739</v>
      </c>
      <c r="F13" s="51">
        <v>12617</v>
      </c>
      <c r="G13" s="51">
        <v>12525</v>
      </c>
      <c r="H13" s="51">
        <v>12438</v>
      </c>
      <c r="I13" s="51">
        <v>637</v>
      </c>
      <c r="J13" s="51">
        <v>631</v>
      </c>
      <c r="K13" s="51">
        <v>626</v>
      </c>
      <c r="L13" s="51">
        <v>622</v>
      </c>
    </row>
    <row r="14" spans="2:13" x14ac:dyDescent="0.25">
      <c r="B14" s="52"/>
      <c r="C14" s="50" t="s">
        <v>133</v>
      </c>
      <c r="D14" s="15" t="s">
        <v>13</v>
      </c>
      <c r="E14" s="51">
        <v>3881</v>
      </c>
      <c r="F14" s="51">
        <v>3810</v>
      </c>
      <c r="G14" s="51">
        <v>3767</v>
      </c>
      <c r="H14" s="51">
        <v>3728</v>
      </c>
      <c r="I14" s="51">
        <v>396</v>
      </c>
      <c r="J14" s="51">
        <v>389</v>
      </c>
      <c r="K14" s="51">
        <v>385</v>
      </c>
      <c r="L14" s="51">
        <v>381</v>
      </c>
    </row>
    <row r="15" spans="2:13" s="11" customFormat="1" x14ac:dyDescent="0.25">
      <c r="B15" s="107" t="s">
        <v>134</v>
      </c>
      <c r="C15" s="108"/>
      <c r="D15" s="15" t="s">
        <v>14</v>
      </c>
      <c r="E15" s="53">
        <v>100</v>
      </c>
      <c r="F15" s="53">
        <v>101</v>
      </c>
      <c r="G15" s="53">
        <v>111</v>
      </c>
      <c r="H15" s="53">
        <v>113</v>
      </c>
      <c r="I15" s="46">
        <v>95</v>
      </c>
      <c r="J15" s="46">
        <v>96</v>
      </c>
      <c r="K15" s="46">
        <v>106</v>
      </c>
      <c r="L15" s="46">
        <v>109</v>
      </c>
      <c r="M15" s="37"/>
    </row>
    <row r="16" spans="2:13" ht="30" x14ac:dyDescent="0.25">
      <c r="B16" s="54"/>
      <c r="C16" s="50" t="s">
        <v>135</v>
      </c>
      <c r="D16" s="15" t="s">
        <v>15</v>
      </c>
      <c r="E16" s="51"/>
      <c r="F16" s="51"/>
      <c r="G16" s="51"/>
      <c r="H16" s="51"/>
      <c r="I16" s="51"/>
      <c r="J16" s="51"/>
      <c r="K16" s="51"/>
      <c r="L16" s="51"/>
    </row>
    <row r="17" spans="2:13" x14ac:dyDescent="0.25">
      <c r="B17" s="54"/>
      <c r="C17" s="50" t="s">
        <v>136</v>
      </c>
      <c r="D17" s="15" t="s">
        <v>16</v>
      </c>
      <c r="E17" s="51">
        <v>100</v>
      </c>
      <c r="F17" s="51">
        <v>101</v>
      </c>
      <c r="G17" s="51">
        <v>111</v>
      </c>
      <c r="H17" s="51">
        <v>113</v>
      </c>
      <c r="I17" s="51">
        <v>95</v>
      </c>
      <c r="J17" s="51">
        <v>96</v>
      </c>
      <c r="K17" s="51">
        <v>106</v>
      </c>
      <c r="L17" s="51">
        <v>109</v>
      </c>
    </row>
    <row r="18" spans="2:13" x14ac:dyDescent="0.25">
      <c r="B18" s="55"/>
      <c r="C18" s="50" t="s">
        <v>137</v>
      </c>
      <c r="D18" s="15" t="s">
        <v>17</v>
      </c>
      <c r="E18" s="51"/>
      <c r="F18" s="51"/>
      <c r="G18" s="51"/>
      <c r="H18" s="51"/>
      <c r="I18" s="51"/>
      <c r="J18" s="51"/>
      <c r="K18" s="51"/>
      <c r="L18" s="51"/>
    </row>
    <row r="19" spans="2:13" s="11" customFormat="1" x14ac:dyDescent="0.25">
      <c r="B19" s="125" t="s">
        <v>138</v>
      </c>
      <c r="C19" s="108"/>
      <c r="D19" s="15" t="s">
        <v>18</v>
      </c>
      <c r="E19" s="71"/>
      <c r="F19" s="71"/>
      <c r="G19" s="71"/>
      <c r="H19" s="71"/>
      <c r="I19" s="46"/>
      <c r="J19" s="46"/>
      <c r="K19" s="46"/>
      <c r="L19" s="46"/>
      <c r="M19" s="37"/>
    </row>
    <row r="20" spans="2:13" s="11" customFormat="1" x14ac:dyDescent="0.25">
      <c r="B20" s="107" t="s">
        <v>161</v>
      </c>
      <c r="C20" s="108"/>
      <c r="D20" s="15" t="s">
        <v>19</v>
      </c>
      <c r="E20" s="53">
        <v>860</v>
      </c>
      <c r="F20" s="53">
        <v>1032</v>
      </c>
      <c r="G20" s="53">
        <v>1221</v>
      </c>
      <c r="H20" s="53">
        <v>1382</v>
      </c>
      <c r="I20" s="53">
        <v>635</v>
      </c>
      <c r="J20" s="53">
        <v>806</v>
      </c>
      <c r="K20" s="53">
        <v>994</v>
      </c>
      <c r="L20" s="53">
        <v>1156</v>
      </c>
      <c r="M20" s="37"/>
    </row>
    <row r="21" spans="2:13" ht="30" x14ac:dyDescent="0.25">
      <c r="B21" s="54"/>
      <c r="C21" s="50" t="s">
        <v>139</v>
      </c>
      <c r="D21" s="15" t="s">
        <v>20</v>
      </c>
      <c r="E21" s="46">
        <v>617</v>
      </c>
      <c r="F21" s="46">
        <v>788</v>
      </c>
      <c r="G21" s="46">
        <v>975</v>
      </c>
      <c r="H21" s="46">
        <v>1136</v>
      </c>
      <c r="I21" s="46">
        <v>617</v>
      </c>
      <c r="J21" s="46">
        <v>788</v>
      </c>
      <c r="K21" s="46">
        <v>975</v>
      </c>
      <c r="L21" s="46">
        <v>1136</v>
      </c>
    </row>
    <row r="22" spans="2:13" x14ac:dyDescent="0.25">
      <c r="B22" s="54"/>
      <c r="C22" s="50" t="s">
        <v>140</v>
      </c>
      <c r="D22" s="15" t="s">
        <v>21</v>
      </c>
      <c r="E22" s="46"/>
      <c r="F22" s="46"/>
      <c r="G22" s="46"/>
      <c r="H22" s="46"/>
      <c r="I22" s="46"/>
      <c r="J22" s="46"/>
      <c r="K22" s="46"/>
      <c r="L22" s="46"/>
    </row>
    <row r="23" spans="2:13" x14ac:dyDescent="0.25">
      <c r="B23" s="55"/>
      <c r="C23" s="50" t="s">
        <v>141</v>
      </c>
      <c r="D23" s="15" t="s">
        <v>22</v>
      </c>
      <c r="E23" s="46">
        <v>243</v>
      </c>
      <c r="F23" s="46">
        <v>244</v>
      </c>
      <c r="G23" s="46">
        <v>246</v>
      </c>
      <c r="H23" s="46">
        <v>246</v>
      </c>
      <c r="I23" s="46">
        <v>18</v>
      </c>
      <c r="J23" s="46">
        <v>18</v>
      </c>
      <c r="K23" s="46">
        <v>19</v>
      </c>
      <c r="L23" s="46">
        <v>20</v>
      </c>
    </row>
    <row r="24" spans="2:13" x14ac:dyDescent="0.25">
      <c r="B24" s="127" t="s">
        <v>142</v>
      </c>
      <c r="C24" s="128"/>
      <c r="D24" s="15" t="s">
        <v>23</v>
      </c>
      <c r="E24" s="46">
        <v>27</v>
      </c>
      <c r="F24" s="46">
        <v>27</v>
      </c>
      <c r="G24" s="46">
        <v>27</v>
      </c>
      <c r="H24" s="46">
        <v>28</v>
      </c>
      <c r="I24" s="46"/>
      <c r="J24" s="46"/>
      <c r="K24" s="46"/>
      <c r="L24" s="46"/>
    </row>
    <row r="25" spans="2:13" x14ac:dyDescent="0.25">
      <c r="B25" s="127" t="s">
        <v>143</v>
      </c>
      <c r="C25" s="128"/>
      <c r="D25" s="15" t="s">
        <v>24</v>
      </c>
      <c r="E25" s="46">
        <v>1006</v>
      </c>
      <c r="F25" s="46">
        <v>972</v>
      </c>
      <c r="G25" s="46">
        <v>907</v>
      </c>
      <c r="H25" s="46">
        <v>869</v>
      </c>
      <c r="I25" s="46">
        <v>320</v>
      </c>
      <c r="J25" s="46">
        <v>307</v>
      </c>
      <c r="K25" s="46">
        <v>280</v>
      </c>
      <c r="L25" s="46">
        <v>261</v>
      </c>
    </row>
    <row r="26" spans="2:13" x14ac:dyDescent="0.25">
      <c r="B26" s="57" t="s">
        <v>144</v>
      </c>
      <c r="C26" s="57"/>
      <c r="D26" s="15" t="s">
        <v>25</v>
      </c>
      <c r="E26" s="71"/>
      <c r="F26" s="71"/>
      <c r="G26" s="71"/>
      <c r="H26" s="71"/>
      <c r="I26" s="58">
        <f>I12+I15+I19+I20+I24+I25</f>
        <v>2083</v>
      </c>
      <c r="J26" s="58">
        <f>J12+J15+J19+J20+J24+J25</f>
        <v>2229</v>
      </c>
      <c r="K26" s="58">
        <f>K12+K15+K19+K20+K24+K25</f>
        <v>2391</v>
      </c>
      <c r="L26" s="58">
        <f>L12+L15+L19+L20+L24+L25</f>
        <v>2528</v>
      </c>
    </row>
    <row r="27" spans="2:13" x14ac:dyDescent="0.25">
      <c r="B27" s="20" t="s">
        <v>145</v>
      </c>
      <c r="C27" s="20"/>
      <c r="D27" s="43"/>
      <c r="E27" s="20"/>
      <c r="F27" s="20"/>
      <c r="G27" s="20"/>
      <c r="H27" s="20"/>
      <c r="I27" s="20"/>
    </row>
    <row r="28" spans="2:13" x14ac:dyDescent="0.25">
      <c r="B28" s="127" t="s">
        <v>146</v>
      </c>
      <c r="C28" s="128"/>
      <c r="D28" s="15" t="s">
        <v>26</v>
      </c>
      <c r="E28" s="46">
        <v>91</v>
      </c>
      <c r="F28" s="46">
        <v>105</v>
      </c>
      <c r="G28" s="46">
        <v>106</v>
      </c>
      <c r="H28" s="46">
        <v>98</v>
      </c>
      <c r="I28" s="46">
        <v>2</v>
      </c>
      <c r="J28" s="46">
        <v>2</v>
      </c>
      <c r="K28" s="46">
        <v>2</v>
      </c>
      <c r="L28" s="46">
        <v>1</v>
      </c>
    </row>
    <row r="29" spans="2:13" x14ac:dyDescent="0.25">
      <c r="B29" s="127" t="s">
        <v>147</v>
      </c>
      <c r="C29" s="128"/>
      <c r="D29" s="15" t="s">
        <v>27</v>
      </c>
      <c r="E29" s="46">
        <v>163</v>
      </c>
      <c r="F29" s="46">
        <v>158</v>
      </c>
      <c r="G29" s="46">
        <v>147</v>
      </c>
      <c r="H29" s="46">
        <v>133</v>
      </c>
      <c r="I29" s="46">
        <v>88</v>
      </c>
      <c r="J29" s="46">
        <v>85</v>
      </c>
      <c r="K29" s="46">
        <v>80</v>
      </c>
      <c r="L29" s="46">
        <v>73</v>
      </c>
    </row>
    <row r="30" spans="2:13" x14ac:dyDescent="0.25">
      <c r="B30" s="127" t="s">
        <v>148</v>
      </c>
      <c r="C30" s="128"/>
      <c r="D30" s="15" t="s">
        <v>28</v>
      </c>
      <c r="E30" s="46">
        <v>41</v>
      </c>
      <c r="F30" s="46">
        <v>23</v>
      </c>
      <c r="G30" s="46">
        <v>23</v>
      </c>
      <c r="H30" s="46">
        <v>25</v>
      </c>
      <c r="I30" s="46">
        <v>41</v>
      </c>
      <c r="J30" s="46">
        <v>23</v>
      </c>
      <c r="K30" s="46">
        <v>23</v>
      </c>
      <c r="L30" s="46">
        <v>25</v>
      </c>
    </row>
    <row r="31" spans="2:13" ht="45" customHeight="1" x14ac:dyDescent="0.25">
      <c r="B31" s="127" t="s">
        <v>149</v>
      </c>
      <c r="C31" s="128"/>
      <c r="D31" s="15" t="s">
        <v>122</v>
      </c>
      <c r="E31" s="71"/>
      <c r="F31" s="71"/>
      <c r="G31" s="71"/>
      <c r="H31" s="71"/>
      <c r="I31" s="46"/>
      <c r="J31" s="56"/>
      <c r="K31" s="56"/>
      <c r="L31" s="56"/>
    </row>
    <row r="32" spans="2:13" x14ac:dyDescent="0.25">
      <c r="B32" s="127" t="s">
        <v>150</v>
      </c>
      <c r="C32" s="128"/>
      <c r="D32" s="15" t="s">
        <v>123</v>
      </c>
      <c r="E32" s="71"/>
      <c r="F32" s="71"/>
      <c r="G32" s="71"/>
      <c r="H32" s="71"/>
      <c r="I32" s="46"/>
      <c r="J32" s="56"/>
      <c r="K32" s="56"/>
      <c r="L32" s="56"/>
    </row>
    <row r="33" spans="2:12" x14ac:dyDescent="0.25">
      <c r="B33" s="129" t="s">
        <v>151</v>
      </c>
      <c r="C33" s="130"/>
      <c r="D33" s="15" t="s">
        <v>80</v>
      </c>
      <c r="E33" s="58">
        <v>295</v>
      </c>
      <c r="F33" s="58">
        <v>286</v>
      </c>
      <c r="G33" s="58">
        <v>276</v>
      </c>
      <c r="H33" s="58">
        <v>256</v>
      </c>
      <c r="I33" s="59">
        <v>131</v>
      </c>
      <c r="J33" s="59">
        <v>110</v>
      </c>
      <c r="K33" s="59">
        <v>105</v>
      </c>
      <c r="L33" s="59">
        <v>99</v>
      </c>
    </row>
    <row r="34" spans="2:12" x14ac:dyDescent="0.25">
      <c r="B34" s="127" t="s">
        <v>152</v>
      </c>
      <c r="C34" s="128"/>
      <c r="D34" s="15" t="s">
        <v>153</v>
      </c>
      <c r="E34" s="60"/>
      <c r="F34" s="60"/>
      <c r="G34" s="60"/>
      <c r="H34" s="60"/>
      <c r="I34" s="60"/>
      <c r="J34" s="60"/>
      <c r="K34" s="60"/>
      <c r="L34" s="60"/>
    </row>
    <row r="35" spans="2:12" x14ac:dyDescent="0.25">
      <c r="B35" s="127" t="s">
        <v>154</v>
      </c>
      <c r="C35" s="128"/>
      <c r="D35" s="15" t="s">
        <v>155</v>
      </c>
      <c r="E35" s="60"/>
      <c r="F35" s="60"/>
      <c r="G35" s="60"/>
      <c r="H35" s="60"/>
      <c r="I35" s="60"/>
      <c r="J35" s="60"/>
      <c r="K35" s="60"/>
      <c r="L35" s="60"/>
    </row>
    <row r="36" spans="2:12" x14ac:dyDescent="0.25">
      <c r="B36" s="127" t="s">
        <v>156</v>
      </c>
      <c r="C36" s="128"/>
      <c r="D36" s="15" t="s">
        <v>157</v>
      </c>
      <c r="E36" s="60">
        <v>296</v>
      </c>
      <c r="F36" s="60">
        <v>285</v>
      </c>
      <c r="G36" s="60">
        <v>276</v>
      </c>
      <c r="H36" s="60">
        <v>255</v>
      </c>
      <c r="I36" s="60">
        <v>131</v>
      </c>
      <c r="J36" s="60">
        <v>110</v>
      </c>
      <c r="K36" s="60">
        <v>105</v>
      </c>
      <c r="L36" s="60">
        <v>98</v>
      </c>
    </row>
    <row r="37" spans="2:12" x14ac:dyDescent="0.25">
      <c r="B37" s="61" t="s">
        <v>158</v>
      </c>
      <c r="C37" s="62"/>
      <c r="D37" s="72" t="s">
        <v>29</v>
      </c>
      <c r="E37" s="71"/>
      <c r="F37" s="71"/>
      <c r="G37" s="71"/>
      <c r="H37" s="71"/>
      <c r="I37" s="63">
        <v>4100</v>
      </c>
      <c r="J37" s="63">
        <v>4096</v>
      </c>
      <c r="K37" s="63">
        <v>4125</v>
      </c>
      <c r="L37" s="64">
        <v>4069</v>
      </c>
    </row>
    <row r="38" spans="2:12" x14ac:dyDescent="0.25">
      <c r="B38" s="65" t="s">
        <v>159</v>
      </c>
      <c r="C38" s="66"/>
      <c r="D38" s="72" t="s">
        <v>30</v>
      </c>
      <c r="E38" s="71"/>
      <c r="F38" s="71"/>
      <c r="G38" s="71"/>
      <c r="H38" s="71"/>
      <c r="I38" s="67">
        <v>1952</v>
      </c>
      <c r="J38" s="67">
        <v>2119</v>
      </c>
      <c r="K38" s="67">
        <v>2286</v>
      </c>
      <c r="L38" s="68">
        <v>2430</v>
      </c>
    </row>
    <row r="39" spans="2:12" x14ac:dyDescent="0.25">
      <c r="B39" s="69" t="s">
        <v>160</v>
      </c>
      <c r="C39" s="70"/>
      <c r="D39" s="72" t="s">
        <v>31</v>
      </c>
      <c r="E39" s="71"/>
      <c r="F39" s="71"/>
      <c r="G39" s="71"/>
      <c r="H39" s="71"/>
      <c r="I39" s="73">
        <v>2.13</v>
      </c>
      <c r="J39" s="73">
        <v>1.9514</v>
      </c>
      <c r="K39" s="73">
        <v>1.8130999999999999</v>
      </c>
      <c r="L39" s="74">
        <v>1.6956</v>
      </c>
    </row>
    <row r="41" spans="2:12" ht="105.75" customHeight="1" x14ac:dyDescent="0.25">
      <c r="B41" s="86" t="s">
        <v>165</v>
      </c>
      <c r="C41" s="87"/>
      <c r="D41" s="87"/>
      <c r="E41" s="87"/>
      <c r="F41" s="87"/>
      <c r="G41" s="87"/>
      <c r="H41" s="87"/>
      <c r="I41" s="87"/>
      <c r="J41" s="87"/>
      <c r="K41" s="87"/>
      <c r="L41" s="88"/>
    </row>
    <row r="43" spans="2:12" ht="44.25" customHeight="1" x14ac:dyDescent="0.25">
      <c r="E43" s="126"/>
      <c r="F43" s="126"/>
      <c r="G43" s="126"/>
      <c r="H43" s="126"/>
      <c r="I43" s="126"/>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KM1</vt:lpstr>
      <vt:lpstr>OV1</vt:lpstr>
      <vt:lpstr>CR8</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2019-09-23T11:20:32Z</dcterms:modified>
</cp:coreProperties>
</file>